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on\Documents\COLEGIO\SECRETARIA\CIRCULARES\2022\"/>
    </mc:Choice>
  </mc:AlternateContent>
  <bookViews>
    <workbookView xWindow="0" yWindow="0" windowWidth="23040" windowHeight="9264"/>
  </bookViews>
  <sheets>
    <sheet name="Hoja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39" i="1" l="1"/>
  <c r="L239" i="1"/>
  <c r="M220" i="1"/>
  <c r="M237" i="1"/>
  <c r="K220" i="1"/>
  <c r="L220" i="1"/>
  <c r="L237" i="1"/>
  <c r="M232" i="1"/>
  <c r="M235" i="1"/>
  <c r="K232" i="1"/>
  <c r="K235" i="1"/>
  <c r="L232" i="1"/>
  <c r="J234" i="1"/>
  <c r="M227" i="1"/>
  <c r="M230" i="1"/>
  <c r="K227" i="1"/>
  <c r="K230" i="1"/>
  <c r="L227" i="1"/>
  <c r="J229" i="1"/>
  <c r="M222" i="1"/>
  <c r="M225" i="1"/>
  <c r="K222" i="1"/>
  <c r="K225" i="1"/>
  <c r="L222" i="1"/>
  <c r="J224" i="1"/>
  <c r="M211" i="1"/>
  <c r="M218" i="1"/>
  <c r="K211" i="1"/>
  <c r="L211" i="1"/>
  <c r="L218" i="1"/>
  <c r="M213" i="1"/>
  <c r="M216" i="1"/>
  <c r="K213" i="1"/>
  <c r="K216" i="1"/>
  <c r="L213" i="1"/>
  <c r="J215" i="1"/>
  <c r="M152" i="1"/>
  <c r="M209" i="1"/>
  <c r="K152" i="1"/>
  <c r="L152" i="1"/>
  <c r="L209" i="1"/>
  <c r="M204" i="1"/>
  <c r="M207" i="1"/>
  <c r="K204" i="1"/>
  <c r="K207" i="1"/>
  <c r="L204" i="1"/>
  <c r="J206" i="1"/>
  <c r="M199" i="1"/>
  <c r="M202" i="1"/>
  <c r="K199" i="1"/>
  <c r="K202" i="1"/>
  <c r="L199" i="1"/>
  <c r="J201" i="1"/>
  <c r="M194" i="1"/>
  <c r="M197" i="1"/>
  <c r="K194" i="1"/>
  <c r="K197" i="1"/>
  <c r="L194" i="1"/>
  <c r="J196" i="1"/>
  <c r="M189" i="1"/>
  <c r="M192" i="1"/>
  <c r="K189" i="1"/>
  <c r="K192" i="1"/>
  <c r="L189" i="1"/>
  <c r="J191" i="1"/>
  <c r="M184" i="1"/>
  <c r="M187" i="1"/>
  <c r="K184" i="1"/>
  <c r="K187" i="1"/>
  <c r="L184" i="1"/>
  <c r="J186" i="1"/>
  <c r="M179" i="1"/>
  <c r="M182" i="1"/>
  <c r="K179" i="1"/>
  <c r="K182" i="1"/>
  <c r="L179" i="1"/>
  <c r="J181" i="1"/>
  <c r="M174" i="1"/>
  <c r="M177" i="1"/>
  <c r="K174" i="1"/>
  <c r="K177" i="1"/>
  <c r="L174" i="1"/>
  <c r="J176" i="1"/>
  <c r="M169" i="1"/>
  <c r="M172" i="1"/>
  <c r="K169" i="1"/>
  <c r="K172" i="1"/>
  <c r="L169" i="1"/>
  <c r="J171" i="1"/>
  <c r="M164" i="1"/>
  <c r="M167" i="1"/>
  <c r="K164" i="1"/>
  <c r="K167" i="1"/>
  <c r="L164" i="1"/>
  <c r="J166" i="1"/>
  <c r="M159" i="1"/>
  <c r="M162" i="1"/>
  <c r="K159" i="1"/>
  <c r="K162" i="1"/>
  <c r="L159" i="1"/>
  <c r="J161" i="1"/>
  <c r="M154" i="1"/>
  <c r="M157" i="1"/>
  <c r="K154" i="1"/>
  <c r="K157" i="1"/>
  <c r="L154" i="1"/>
  <c r="J156" i="1"/>
  <c r="M108" i="1"/>
  <c r="M150" i="1"/>
  <c r="K108" i="1"/>
  <c r="L108" i="1"/>
  <c r="L150" i="1"/>
  <c r="M145" i="1"/>
  <c r="M148" i="1"/>
  <c r="K145" i="1"/>
  <c r="K148" i="1"/>
  <c r="L145" i="1"/>
  <c r="J147" i="1"/>
  <c r="M140" i="1"/>
  <c r="M143" i="1"/>
  <c r="K140" i="1"/>
  <c r="K143" i="1"/>
  <c r="L140" i="1"/>
  <c r="J142" i="1"/>
  <c r="M135" i="1"/>
  <c r="M138" i="1"/>
  <c r="K135" i="1"/>
  <c r="K138" i="1"/>
  <c r="L135" i="1"/>
  <c r="J137" i="1"/>
  <c r="M130" i="1"/>
  <c r="M133" i="1"/>
  <c r="K130" i="1"/>
  <c r="K133" i="1"/>
  <c r="L130" i="1"/>
  <c r="J132" i="1"/>
  <c r="M125" i="1"/>
  <c r="M128" i="1"/>
  <c r="K125" i="1"/>
  <c r="K128" i="1"/>
  <c r="L125" i="1"/>
  <c r="J127" i="1"/>
  <c r="M120" i="1"/>
  <c r="M123" i="1"/>
  <c r="K120" i="1"/>
  <c r="K123" i="1"/>
  <c r="L120" i="1"/>
  <c r="J122" i="1"/>
  <c r="M115" i="1"/>
  <c r="M118" i="1"/>
  <c r="K115" i="1"/>
  <c r="K118" i="1"/>
  <c r="L115" i="1"/>
  <c r="J117" i="1"/>
  <c r="M110" i="1"/>
  <c r="M113" i="1"/>
  <c r="K110" i="1"/>
  <c r="K113" i="1"/>
  <c r="L110" i="1"/>
  <c r="J112" i="1"/>
  <c r="M59" i="1"/>
  <c r="M106" i="1"/>
  <c r="K59" i="1"/>
  <c r="L59" i="1"/>
  <c r="L106" i="1"/>
  <c r="M101" i="1"/>
  <c r="M104" i="1"/>
  <c r="K101" i="1"/>
  <c r="K104" i="1"/>
  <c r="L101" i="1"/>
  <c r="J103" i="1"/>
  <c r="M96" i="1"/>
  <c r="M99" i="1"/>
  <c r="K96" i="1"/>
  <c r="K99" i="1"/>
  <c r="L96" i="1"/>
  <c r="J98" i="1"/>
  <c r="M91" i="1"/>
  <c r="M94" i="1"/>
  <c r="K91" i="1"/>
  <c r="K94" i="1"/>
  <c r="L91" i="1"/>
  <c r="J93" i="1"/>
  <c r="M86" i="1"/>
  <c r="M89" i="1"/>
  <c r="K86" i="1"/>
  <c r="K89" i="1"/>
  <c r="L86" i="1"/>
  <c r="J88" i="1"/>
  <c r="M81" i="1"/>
  <c r="M84" i="1"/>
  <c r="K81" i="1"/>
  <c r="K84" i="1"/>
  <c r="L81" i="1"/>
  <c r="J83" i="1"/>
  <c r="M76" i="1"/>
  <c r="M79" i="1"/>
  <c r="K76" i="1"/>
  <c r="K79" i="1"/>
  <c r="L76" i="1"/>
  <c r="J78" i="1"/>
  <c r="M71" i="1"/>
  <c r="M74" i="1"/>
  <c r="K71" i="1"/>
  <c r="K74" i="1"/>
  <c r="L71" i="1"/>
  <c r="J73" i="1"/>
  <c r="M66" i="1"/>
  <c r="M69" i="1"/>
  <c r="K66" i="1"/>
  <c r="K69" i="1"/>
  <c r="L66" i="1"/>
  <c r="J68" i="1"/>
  <c r="M61" i="1"/>
  <c r="M64" i="1"/>
  <c r="K61" i="1"/>
  <c r="K64" i="1"/>
  <c r="L61" i="1"/>
  <c r="J63" i="1"/>
  <c r="M45" i="1"/>
  <c r="M57" i="1"/>
  <c r="K45" i="1"/>
  <c r="L45" i="1"/>
  <c r="L57" i="1"/>
  <c r="M52" i="1"/>
  <c r="M55" i="1"/>
  <c r="K52" i="1"/>
  <c r="K55" i="1"/>
  <c r="L52" i="1"/>
  <c r="J54" i="1"/>
  <c r="M47" i="1"/>
  <c r="M50" i="1"/>
  <c r="K47" i="1"/>
  <c r="K50" i="1"/>
  <c r="L47" i="1"/>
  <c r="J49" i="1"/>
  <c r="M4" i="1"/>
  <c r="M43" i="1"/>
  <c r="K4" i="1"/>
  <c r="L4" i="1"/>
  <c r="L43" i="1"/>
  <c r="M38" i="1"/>
  <c r="M41" i="1"/>
  <c r="K38" i="1"/>
  <c r="K41" i="1"/>
  <c r="L38" i="1"/>
  <c r="J40" i="1"/>
  <c r="M33" i="1"/>
  <c r="M36" i="1"/>
  <c r="K33" i="1"/>
  <c r="K36" i="1"/>
  <c r="L33" i="1"/>
  <c r="J35" i="1"/>
  <c r="M28" i="1"/>
  <c r="M31" i="1"/>
  <c r="K28" i="1"/>
  <c r="K31" i="1"/>
  <c r="L28" i="1"/>
  <c r="J30" i="1"/>
  <c r="M23" i="1"/>
  <c r="M26" i="1"/>
  <c r="K23" i="1"/>
  <c r="K26" i="1"/>
  <c r="L23" i="1"/>
  <c r="J25" i="1"/>
  <c r="M16" i="1"/>
  <c r="M21" i="1"/>
  <c r="K16" i="1"/>
  <c r="K21" i="1"/>
  <c r="L16" i="1"/>
  <c r="J20" i="1"/>
  <c r="J19" i="1"/>
  <c r="J18" i="1"/>
  <c r="M11" i="1"/>
  <c r="M14" i="1"/>
  <c r="K11" i="1"/>
  <c r="K14" i="1"/>
  <c r="L11" i="1"/>
  <c r="J13" i="1"/>
  <c r="M6" i="1"/>
  <c r="M9" i="1"/>
  <c r="K6" i="1"/>
  <c r="K9" i="1"/>
  <c r="L6" i="1"/>
  <c r="J8" i="1"/>
</calcChain>
</file>

<file path=xl/sharedStrings.xml><?xml version="1.0" encoding="utf-8"?>
<sst xmlns="http://schemas.openxmlformats.org/spreadsheetml/2006/main" count="341" uniqueCount="209">
  <si>
    <t>Presupuesto</t>
  </si>
  <si>
    <t>Código</t>
  </si>
  <si>
    <t>Resumen</t>
  </si>
  <si>
    <t>ImpPres</t>
  </si>
  <si>
    <t>Nat</t>
  </si>
  <si>
    <t>Ud</t>
  </si>
  <si>
    <t>CanPres</t>
  </si>
  <si>
    <t>PrPres</t>
  </si>
  <si>
    <t>Comentario</t>
  </si>
  <si>
    <t>N</t>
  </si>
  <si>
    <t>Longitud</t>
  </si>
  <si>
    <t>Anchura</t>
  </si>
  <si>
    <t>Altura</t>
  </si>
  <si>
    <t>Parcial</t>
  </si>
  <si>
    <t xml:space="preserve">01           </t>
  </si>
  <si>
    <t>MEDIDAS DE MEJORA ENERGÉTICA EN BASE CEXv2.3 RESIDENCIAL</t>
  </si>
  <si>
    <t>Capítulo</t>
  </si>
  <si>
    <t/>
  </si>
  <si>
    <t xml:space="preserve">
</t>
  </si>
  <si>
    <t xml:space="preserve">E01          </t>
  </si>
  <si>
    <t>Ud. Incoporación de Sistema Fotovoltaico</t>
  </si>
  <si>
    <t>Partida</t>
  </si>
  <si>
    <t>Ud.</t>
  </si>
  <si>
    <t xml:space="preserve">El inmueble, actualmente, carece de cualquier sistema de generación de energía eléctrica para el autocunsumo. Se recomienda realizar una instalación completa con paneles fotovoltaicos, calculando una autogeneración de 20.999 Kw/año. Para conseguirlo se propone:
- Ud. Suministro, instalación y montaje de modulo fotovoltaico monocristalino blackframe, de 400Wp de potencia nominal. dimensiones 1719mm x 1140mm x 35mm. Alta fiabilidad con clasificacion en fabrica de potencia pico garantizada de 0/+5W. Rendimiento de modulo de 20.4%. Tipo de célula: Celula monocristalina en silicio con tecnolocia PERC shingled. Número de células 340. Marco de aluminio anodizado, plateado o negro. Cristal frontal: vidrio antireflexivo templado de 3.2 mm de espesor. Peso 22kg. Caja de conexiones IP67, con 2 diodos, cables 1 m de longitud, con seccion de 4mm2 con multi-contact (MC4). Clase de proteccion: II. Los certificados conforme a las normas IEC 61215 e IEC 61730 garantizan estanadares de calidad internacionales. Incluso p.p de pequeño material auxiliar necesario para su correcta instalación y funcionamiento. 
- Ud. Suministro, instalación y montaje de inversor fotovoltaico para la inyeccion a la red Pac,r/Sac, max. 15000 W/15000VA, de inyeccion trifásica. 98.4% de rendimiento máximo, con inyección de potencia reactiva, sin transformador, interruptor giratorio de codificacion para ajustes por pais, función multistring, conexión de CC SUNCLIX, interruptor-seccionador de potencia de CC integrado. Incluso p.p de pequeño material auxiliar necesario para su correcta instalación y funcionamiento.
- Ud. Suministro, instalación de Sistema-Estructura de montaje para módulos fotovoltaicos, con una inclinacion de 10 grados sobre cubierta. Incluso p.p de pequeño material auxiliar necesario para su correcta instalación y funcionamiento.
- Ud. Sistema Eléctrico completo: Aparamenta-Cuadro-Seccionamiento, Cables, Bandejas....
- Ud. Puesta a tierra
- Monitorización
Superficie de panel: 1.98m2.
Potencia capaz de suministrar cada panel. 913 Kw/año.
Consideramos que el número máximo de paneles que se pueden instalar en cubierta es de 23 ud.
La generación de autoconsumo máxima será de 23 x 913 = 20.999 Kw/año.
BENEFICIO.- Generación de Energía de fuentes renovables. Ahorro por autocunsumo.
PRIORIDAD.- ALTA
COMPLEJIDAD.- ELEVADA
RANGO DE COSTE.- 04
PERIODO DE RETORNO- 1-2 años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</si>
  <si>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E01</t>
  </si>
  <si>
    <t xml:space="preserve">E02          </t>
  </si>
  <si>
    <t>Aislamiento de medianería Ficticia (nº20)</t>
  </si>
  <si>
    <t>m2</t>
  </si>
  <si>
    <t xml:space="preserve">La fachada con el nº 20, que es medianera, actualmente se encuentra expuesta a la intemperie, con su revestimiento irregular y deteriorado. Los vecinos remiten efecto pared fría y se percibe con claridad en la visita.
No pareciendo que tenga ailsamiento ninguno, y aunque lo tuviere, a todas luces insuficiente; recomendamos aislar la medianería completa mediante un proyectado exterior de facil acople al edifico futuro, o similar.
BENEFICIO.-  Evita frío, mejora el confort y ahorra energía.
PRIORIDAD.- ALTA
COMPLEJIDAD.- MEDIA
RANGO DE COSTE.- 03
PERIODO DE RETORNO- 1-2 años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</si>
  <si>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E02</t>
  </si>
  <si>
    <t xml:space="preserve">E03          </t>
  </si>
  <si>
    <t>Adición de Aislamiento térmico en la fachada interior</t>
  </si>
  <si>
    <t xml:space="preserve">El inmueble se muestra insuficientemente aislado y parece aconsejable cerrar puentes térmicos y aislar interiormente. Se propone una medida de colocación de trasdosado perimetral de cartón yeso con aislante incorporado, de alta densidad y espesor reducido, con pintado y rematado 
BENEFICIO.-  Ahorra energía y Reduce emisiones..
PRIORIDAD.- ALTA
COMPLEJIDAD.- MUY ELEVADA
RANGO DE COSTE.- 05
PERIODO DE RETORNO- 3-4 años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</si>
  <si>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E03</t>
  </si>
  <si>
    <t xml:space="preserve">E04          </t>
  </si>
  <si>
    <t>Instalación Solar Térmica para ACS</t>
  </si>
  <si>
    <t xml:space="preserve">El ACS está resuelto mediante térmos eléctricos en cada vivienda. Lo que se prpone es realizar una instalación Solar Térmica para la producción de ACS que atienda a la demanda del edificio (70%).
Captador solar térmico formado por batería de 7 módulos, compuesto cada uno de ellos de un captador solar térmico plano, con panel de montaje horizontal de 2170x1175x87 mm, superficie útil 2,426 m², rendimiento óptico 0,802, coeficiente de pérdidas primario 3,833 W/m²K y coeficiente de pérdidas secundario 0,015 W/m²K², según UNE-EN 12975-2, compuesto de: caja de fibra de vidrio con chapa posterior de acero galvanizado y esquinas de plástico, cubierta protectora de vidrio, absorbedor de cobre y aluminio con tratamiento selectivo (PVD), aislamiento térmico de lana mineral de 55 mm de espesor, circuito hidráulico de doble serpentín, uniones mediante manguitos flexibles con abrazaderas de ajuste rápido, con cercos de estanqueidad. Incluso accesorios de montaje y fijación, conjunto de conexiones hidráulicas entre captadores solares térmicos, líquido de relleno para captador solar térmico, válvula de seguridad, purgador, válvulas de corte y demás accesorios. Totalmente montado, conexionado y probado.
BENEFICIO.-  Ahorra energía y Reduce emisiones..
PRIORIDAD.- ALTA
COMPLEJIDAD.- MEDIA
RANGO DE COSTE.- 04
PERIODO DE RETORNO- 2-3 años.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</si>
  <si>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E04</t>
  </si>
  <si>
    <t xml:space="preserve">E05          </t>
  </si>
  <si>
    <t>Mejora de estanquidad de las ventanas</t>
  </si>
  <si>
    <t xml:space="preserve">Las ventanas originales, privativas y comunes, son correderas de la gama económica. Sin rotura de puente térmico y con algún deterioro. Es cierto que se aprecia que un número importante de vecinos ya han cambiado las mismas. Por eso, en esta medida vamos a considerar la mejora en el total de ventanas y habrá que dar por invertidas aquellas que ya están colocadas,
Se trata aquí de una medida mínima consistente en el ajuste, repaso y sellado de todos los huecos de carpintería de aluminio, para evitar el mal funcionamiento actual. (Cambiar la totalidad de las carpinterías es otra medida muy recomendable, pero muy costosa. Además complicada porque muchos vecinos ya han intervenido).
BENEFICIO.-  Evita frío, mejora el confort y ahorra energía..
PRIORIDAD.- ALTA
COMPLEJIDAD.- POCA
RANGO DE COSTE.- 03
PERIODO DE RETORNO- 4-5 años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</si>
  <si>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E05</t>
  </si>
  <si>
    <t xml:space="preserve">E06          </t>
  </si>
  <si>
    <t>Sustitución de vidrios por otros más aislantes</t>
  </si>
  <si>
    <t xml:space="preserve">Las ventanas originales, privativas y comunes, son correderas de la gama económica. Los vidrios se estiman de 4 + cm +4. Se recomienda cambiarlos.  Si la carpintería permite el cambio de vidrio por uno de mayor espesor o por vidrio bajo emisivo be.
BENEFICIO.-  Evita frío, mejora el confort y ahorra energía..
PRIORIDAD.- ALTA
COMPLEJIDAD.- MEDIA
RANGO DE COSTE.- 04
PERIODO DE RETORNO- 7-8 años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</si>
  <si>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E06</t>
  </si>
  <si>
    <t xml:space="preserve">E07          </t>
  </si>
  <si>
    <t>Adición de Aislamiento térmico en el bajo cubierta</t>
  </si>
  <si>
    <t xml:space="preserve">En los espacios bajo cubierta habilitados (que se han podido ver) se detecta un falta de aislamento que se traduce en sensación de pared fría, en marcarse la estructura de correas en el panel de trasdosado… IMPORTANTE SU CARÁCTER DEBE SER COMUNITARIO POR FORMAR PARTE DEL CIERRE DE ELEMENTOS COMUNES.
Se recomienda desmontar el trasdosado actual y proyectar tablero y estructura antes de volver a trasdosar con Pladur. O solución similar.  Medimos en superficie de tablero para toda la cubierta inclinada
BENEFICIO.-  Evita frío, mejora el confort y ahorra energía..
PRIORIDAD.- ALTA
COMPLEJIDAD.- ELEVADA
RANGO DE COSTE.- 03
PERIODO DE RETORNO- 8-9 años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</si>
  <si>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E07</t>
  </si>
  <si>
    <t>01</t>
  </si>
  <si>
    <t xml:space="preserve">02           </t>
  </si>
  <si>
    <t>MEDIDAS DE MEJORA ENERGÉTICA EN BASE CEXv2.3 NO RESIDENCIAL</t>
  </si>
  <si>
    <t xml:space="preserve">E08          </t>
  </si>
  <si>
    <t>Sustitución luminarias y lámparas en zonas comunes por LED Spot</t>
  </si>
  <si>
    <t xml:space="preserve">Sustitución de luminarias y bombillas en zonas comunes del edificio, que son diversas incluidas incandescentes halógenas, por tipo LED Spot. Potencia instalada actual estimada de 482.5 W. Potencia instalada estimada tras cambio 112.8 W. (Se estiman de 11W la unidad)
BENEFICIO.- Ahorro en el consumo y menos residuos.
PRIORIDAD.- ALTA
COMPLEJIDAD.- MÍNIMA
RANGO DE COSTE.- 04
PERIODO DE RETORNO- 1-2 años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</si>
  <si>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E08</t>
  </si>
  <si>
    <t xml:space="preserve">E09          </t>
  </si>
  <si>
    <t>Sustitución luminarias y lámparas en Viviendas por LED Spot</t>
  </si>
  <si>
    <t xml:space="preserve">Sustitución de luminarias y bombillas en zonas interiores de viviendas, normalmente incandescentes, por tipo LED Spot. Potencia instalada actual estimada de 6427.5 W. Potencia instalada estimada tras cambio 676.6 W. (Se estiman de 12W la unidad)
BENEFICIO.- Ahorro en el consumo y menos residuos.
PRIORIDAD.- ALTA
COMPLEJIDAD.- MÍNIMA
RANGO DE COSTE.- 04
PERIODO DE RETORNO- 1-2 años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</si>
  <si>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E09</t>
  </si>
  <si>
    <t>02</t>
  </si>
  <si>
    <t xml:space="preserve">03           </t>
  </si>
  <si>
    <t>MEDIDAS DE MEJORA SEGURIDAD DE UTLIZACIÓN Y ACCESIBILIDAD</t>
  </si>
  <si>
    <t xml:space="preserve">SUA01        </t>
  </si>
  <si>
    <t>Señalizar Vidrios Puerta Patio</t>
  </si>
  <si>
    <t>Pa.</t>
  </si>
  <si>
    <t xml:space="preserve">SEGURIDAD DE UTILIZACIÓN Y ACCESIBILIDAD.- 
Colocar señalización Visual en vidrios de carpintería acceso entre pasaje y patio de planta baja.
No se aprecian incumplimientos graves en este sentido, para un edificio prexistente. No obstante, se recomienda señalización visual en carpintería acceso de pasaje a patio.
BENEFICIO.-  Elimina el riesgo de tropezar contra puertas con gran superficie de vidrio con escasa visibilidad .
PRIORIDAD.- ALTA
COMPLEJIDAD.- NINGUNA
RANGO DE COSTE.- 01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</si>
  <si>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SUA01</t>
  </si>
  <si>
    <t xml:space="preserve">SUA02        </t>
  </si>
  <si>
    <t>Gestión del Alumbrado en zonas de Circulación</t>
  </si>
  <si>
    <t xml:space="preserve">SEGURIDAD DE UTILIZACIÓN Y ACCESIBILIDAD.- 
Colocar sistema de detectores de presencia para el encendido de iluminación, al objeto de optimizar la instalación.
No se aprecian incumplimientos en este sentido, para un edificio prexistente.
BENEFICIO.-  Facilita la accesibilidad y economiza el consumo eléctrico y el desgaste de materiales.
PRIORIDAD.- MEDIA
COMPLEJIDAD.- MÍNIMA
RANGO DE COSTE.- 01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</si>
  <si>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SUA02</t>
  </si>
  <si>
    <t xml:space="preserve">SUA03        </t>
  </si>
  <si>
    <t>Dotación Luminarias de Emergencia</t>
  </si>
  <si>
    <t xml:space="preserve">SEGURIDAD DE UTILIZACIÓN Y ACCESIBILIDAD.- 
Se recomienda situar las luminarias: de puerta de calle, encima de señales de emergecia y cualquiera otra que se detecte falta.
Falta alguna luminaria elemental en recorridos, como en la puerta acceso a calle, y falta iluminación sobre varias de las señales de seguridad.
BENEFICIO.-  Disminución del riesgo de evacuación en caso de emergencia, se adpata a normativa, mejora la habitabilidad..
PRIORIDAD.- ALTA
COMPLEJIDAD.- POCA
RANGO DE COSTE.- 02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</si>
  <si>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SUA03</t>
  </si>
  <si>
    <t xml:space="preserve">SUA04        </t>
  </si>
  <si>
    <t>Sistema de Protección contra el Rayo</t>
  </si>
  <si>
    <t xml:space="preserve">SEGURIDAD DE UTILIZACIÓN Y ACCESIBILIDAD.- 
Se recomienda realizar una instalación con nivel de protección 1.
No tiene dotación de pararayos, cuando pos sus características, a nuevo, lo necesitaría
BENEFICIO.-  Mejora la seguridad de vecinos y usuarios ante el riesgo de que en el edificio caiga un rayo.
PRIORIDAD.- ALTA
COMPLEJIDAD.- ELEVADA
RANGO DE COSTE.- 03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</si>
  <si>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SUA04</t>
  </si>
  <si>
    <t xml:space="preserve">SUA05        </t>
  </si>
  <si>
    <t>Accesibilidad Exterior. Calle a Zona Pasaje</t>
  </si>
  <si>
    <t xml:space="preserve">SEGURIDAD DE UTILIZACIÓN Y ACCESIBILIDAD.- 
Existen escalones en el acceso de planta baja  (zona de pasaje 2) que suponen una discontinuidad insalvable, para acceder a las viviendas de planta baja y para acceder al elemento de ascensor.
Instalando una rampa se convierte en accesible este tramo.
BENEFICIO.-  Habilita el acceso libre e independiente a personas con capacidades diferentes.
PRIORIDAD.- ALTA
COMPLEJIDAD.- POCA
RANGO DE COSTE.- 03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</si>
  <si>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SUA05</t>
  </si>
  <si>
    <t xml:space="preserve">SUA06        </t>
  </si>
  <si>
    <t>Accesibilidad Entre Pasaje y Caja Escalera</t>
  </si>
  <si>
    <t xml:space="preserve">SEGURIDAD DE UTILIZACIÓN Y ACCESIBILIDAD.- 
Existen un escalón entre pasaje y portal escalera que supone una discontinuidad insalvable, para acceder a las viviendas de planta baja y para acceder al elemento de ascensor.
Instalando una rampa se convierte en accesible este tramo.
BENEFICIO.-  Habilita el acceso libre e independiente a personas con capacidades diferentes.
PRIORIDAD.- ALTA
COMPLEJIDAD.- POCA
RANGO DE COSTE.- 02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</si>
  <si>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SUA06</t>
  </si>
  <si>
    <t xml:space="preserve">SUA07        </t>
  </si>
  <si>
    <t>Accesibilidad Entre Pasaje y Patio Interior</t>
  </si>
  <si>
    <t xml:space="preserve">SEGURIDAD DE UTILIZACIÓN Y ACCESIBILIDAD.- 
Existen un cerco en la puerta de aluminio que comunica pasaje con patio y un escalón de salida, que impiden la accesibilidad a esta zona comunitaria.
Recomendable elemento que salve interna y externamente y haga accesible ete tramo.
BENEFICIO.-  Habilita el acceso libre e independiente a personas con capacidades diferentes.
PRIORIDAD.- ALTA
COMPLEJIDAD.- POCA
RANGO DE COSTE.- 02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</si>
  <si>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SUA07</t>
  </si>
  <si>
    <t xml:space="preserve">SUA08        </t>
  </si>
  <si>
    <t>Accesibilidad a Plantas con Ascensor "Accesible"</t>
  </si>
  <si>
    <t xml:space="preserve">SEGURIDAD DE UTILIZACIÓN Y ACCESIBILIDAD.- 
La cabina del ascensor actual no cumple con las dimesiones mínimas requeridas para ser accesible,impidiendo la accesibilidad a personas con capacidades diferentes y que ocupen las plantas  de primera a última.
Estudiar la posibilidad y viabilidad de agrandarla, sin afectar estructura, de manera que tenga las dimensiones de accesible.
BENEFICIO.-  Habilita el acceso libre e independiente a personas con capacidades diferentes.
PRIORIDAD.- MEDIA
COMPLEJIDAD.- MUY ELEVADA
RANGO DE COSTE.- 05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</si>
  <si>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SUA08</t>
  </si>
  <si>
    <t xml:space="preserve">SUA09        </t>
  </si>
  <si>
    <t>Dotación de Elementos Accesibles. Interruptores</t>
  </si>
  <si>
    <t xml:space="preserve">SEGURIDAD DE UTILIZACIÓN Y ACCESIBILIDAD.- 
Los interruptores y pulsadores de alarmas, NO son mecanismos accesibles.
Cambiar los mecanismos de todas las zonas comunes y hacerlos accesibles.
BENEFICIO.-  Habilita el acceso libre e independiente a personas con capacidades diferentes.
PRIORIDAD.- MEDIA
COMPLEJIDAD.- POCA
RANGO DE COSTE.- 03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</si>
  <si>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SUA09</t>
  </si>
  <si>
    <t>03</t>
  </si>
  <si>
    <t xml:space="preserve">04           </t>
  </si>
  <si>
    <t>MEDIDAS DE MEJORA SEGURIDAD EN CASO DE INCENDIOS</t>
  </si>
  <si>
    <t xml:space="preserve">SI01         </t>
  </si>
  <si>
    <t>Adaptar Sentido Apertura Puertas RF y dotar antipánico</t>
  </si>
  <si>
    <t xml:space="preserve">SEGURIDAD EN CASO DE INCENDIO.- 
Una posible mejora es cambiar el sentido de apertura de las citadas puertas. Probablemente, lleve acarreado unas nuevas puertas.
Evitar atascos y posibles caídas por la complicación de rodear la puerta en caso de evacución: Seguridad
BENEFICIO.-  Mejora las condiciones de Evacuación en caso de Emergencia
PRIORIDAD.- BAJA
COMPLEJIDAD.- POCA
RANGO DE COSTE.- 03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</si>
  <si>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SI01</t>
  </si>
  <si>
    <t xml:space="preserve">SI02         </t>
  </si>
  <si>
    <t>Señalización Evacuación. Mejora</t>
  </si>
  <si>
    <t xml:space="preserve">SEGURIDAD EN CASO DE INCENDIO.- 
Dotar señalética del recorrido de evacuación hasta la calle.
Mejorar las indicaciones de todo el recorrido de salida y facilitar la evacuación en caso de emergencia
BENEFICIO.-  Mejora las condiciones de Evacuación en caso de Emergencia
PRIORIDAD.- BAJA
COMPLEJIDAD.- POCA
RANGO DE COSTE.- 01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</si>
  <si>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SI02</t>
  </si>
  <si>
    <t xml:space="preserve">SI03         </t>
  </si>
  <si>
    <t>Dotar Espacio Refugio personas capacidad de Movilidad Reducida</t>
  </si>
  <si>
    <t xml:space="preserve">SEGURIDAD EN CASO DE INCENDIO.- 
Además de las obras en accesibilidad, posibilidad de fijar-reservar un espacio de refugio en el recorrido.
Mejorar la seguridad, en caso de incendio, de personas con movilidad reducida.
BENEFICIO.-  Mejora las condiciones de Evacuación en caso de Emergencia
PRIORIDAD.- BAJA
COMPLEJIDAD.- POCA
RANGO DE COSTE.- 01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</si>
  <si>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SI03</t>
  </si>
  <si>
    <t xml:space="preserve">SI04         </t>
  </si>
  <si>
    <t>Puertas RF en Armario Contadores Eléctricos. Local Riesgo Especi</t>
  </si>
  <si>
    <t xml:space="preserve">SEGURIDAD EN CASO DE INCENDIO.- 
Se recomienda estudiar la sustitución de las puertas de armario por RF con rejilla intumescente.
Tratar de "cortar" el fuego en el lugar más probable de ignición: cuarto eléctrico.
BENEFICIO.-  Mejora las condiciones de Evacuación en caso de Emergencia
PRIORIDAD.- ALTA
COMPLEJIDAD.- POCA
RANGO DE COSTE.- 03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</si>
  <si>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SI04</t>
  </si>
  <si>
    <t xml:space="preserve">SI05         </t>
  </si>
  <si>
    <t>Dotar Sectorización Paso Instalaciones. Espacios Ocultos</t>
  </si>
  <si>
    <t xml:space="preserve">SEGURIDAD EN CASO DE INCENDIO.- 
Se recomienda estudiar la posibilidad de sectorizar armarios y cada planta (Instalación de agua).
Tratar de "cortar" el fuego en el lugar más probable, junto a escalera,  de propagación vertical
BENEFICIO.-  Mejora las condiciones de Evacuación en caso de Emergencia
PRIORIDAD.- MEDIA
COMPLEJIDAD.- MEDIA
RANGO DE COSTE.- 03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</si>
  <si>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SI05</t>
  </si>
  <si>
    <t xml:space="preserve">SI06         </t>
  </si>
  <si>
    <t>Reacción al Fuego materiales.Barniz Intumescente Escalera Madera</t>
  </si>
  <si>
    <t>m2.</t>
  </si>
  <si>
    <t xml:space="preserve">SEGURIDAD EN CASO DE INCENDIO.- 
Habiéndose tratado la sectorización del patinillo en apartado 1.3, se recomienda aplicar tratamiento de ignifugación al peldañeado de carácter superficial con barnices o pinturas intumescentes, y mantenerlo.
Tratar de "cortar" el fuego en el material visible más inflamable.
BENEFICIO.-  Mejora las condiciones de Reacción al Fuego de Elementos.
PRIORIDAD.- MEDIA
COMPLEJIDAD.- MEDIA
RANGO DE COSTE.- 03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</si>
  <si>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SI06</t>
  </si>
  <si>
    <t xml:space="preserve">SI07         </t>
  </si>
  <si>
    <t>Dotación de Sistema de Detección y Alarma</t>
  </si>
  <si>
    <t xml:space="preserve">SEGURIDAD EN CASO DE INCENDIO.- 
Instalar un sistema de detección y alarma de incendios, convencional, formado por central de detección automática de incendios con una capacidad máxima de 6 zonas de detección, 5 detectores ópticos de humos, 5 pulsadores de alarma con señalización luminosa.
Mejorar la capacidad de reacción de todos los ocupantes ante la declaración de un incendio.
BENEFICIO.-  Mejora las condiciones de Reacción a la Emergencia por Incedio.
PRIORIDAD.- MEDIA
COMPLEJIDAD.- MEDIA
RANGO DE COSTE.- 03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</si>
  <si>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SI07</t>
  </si>
  <si>
    <t xml:space="preserve">SI08         </t>
  </si>
  <si>
    <t>Pintura intumescente EI30 en correas</t>
  </si>
  <si>
    <t xml:space="preserve">SEGURIDAD EN CASO DE INCENDIO.- 
Correas metálicas descubiertas en los espacios bajo cubiertas que se han habilitado están simplemente pintadas. Recomendable proteger frente al fuego con pintura intumescente EI 30.
Mejorar tiempo de evacuación y Seguridad de todos.
BENEFICIO.-  Mejora las condiciones de Resistencia al fuego de la estructura.
PRIORIDAD.- ALTA
COMPLEJIDAD.- MÍNIMA
RANGO DE COSTE.- 02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</si>
  <si>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SI08</t>
  </si>
  <si>
    <t>04</t>
  </si>
  <si>
    <t xml:space="preserve">05           </t>
  </si>
  <si>
    <t>MEDIDAS DE MEJORA EN SALUBRIDAD</t>
  </si>
  <si>
    <t xml:space="preserve">S01          </t>
  </si>
  <si>
    <t>Ejecución de Cuarto de Recogida de Residuos.</t>
  </si>
  <si>
    <t xml:space="preserve">SALUBRIDAD.- 
Condiciones del sistema de recogida de residuos. El sistema establecido en el edificio se basa en que cada usuario, desde su domicilio, traslada sus residuos a los contenedores situados en el patio interior de la finca, junto a aljibe de agua y armario de contadores eléctricos.
Sería recomendable que el edificio se dotara de un almacén de contenedores, atendiendo a las características especificadas en el CTE DB HS2. No obstante, se aprecia dificultad en la configuración actual, salvo que se conforme el recinto en el patio donde ahora se depositan los contenedores
BENEFICIO.-  Mejora las condiciones de salubridad.
PRIORIDAD.- MEDIA
COMPLEJIDAD.- ELEVADA
RANGO DE COSTE.- 03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</si>
  <si>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S01</t>
  </si>
  <si>
    <t xml:space="preserve">S02          </t>
  </si>
  <si>
    <t>Inspección y Mejora Ventilación de Zonas Privativas Viviendas</t>
  </si>
  <si>
    <t xml:space="preserve">SALUBRIDAD.- 
Un concepto fundamental a tener en cuenta es que el aire debe circular desde los locales secos a los húmedos, para ello los comedores, los dormitorios y las salas de estar deben disponer de aberturas de admisión; los aseos, las cocinas y los cuartos de baño deben disponer de aberturas de extracción; las particiones situadas entre los locales con admisión y los locales con extracción deben disponer de aberturas de paso.
Cada Propietario-Usuario debe de comprobar que esto se da en la actual configuración de su vivienda en zonas privativas. Las entrada de aire se realiza a través de ventanas y rejillas exteriores.  La extracción, a través de rejillas conectadas a conductos de extracción o con elementos mecánicos extractores. Valoramos una provisión media por unidad de vivienda.
BENEFICIO.-  Mejora las condiciones de ventilación y salubridad.
PRIORIDAD.- ALTA
COMPLEJIDAD.- POCA
RANGO DE COSTE.- 03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</si>
  <si>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S02</t>
  </si>
  <si>
    <t xml:space="preserve">S03          </t>
  </si>
  <si>
    <t>Inspección y Mejora Ventilación de Zona Pasaje</t>
  </si>
  <si>
    <t xml:space="preserve">SALUBRIDAD.- 
La ventilación del “volumen” queda confiada a la falta de estanquidad de las puertas (cada una en su medida) y al tiro que se produce con la caja de escalera (efecto chimenea).
Se propone como posible medida de mejora en la ventilación y renovación del aire la colocación de rejillas cruzadas en la puerta de entrada a la finca y la puerta de salida al patio.
BENEFICIO.-  Mejora las condiciones de ventilación y salubridad..
PRIORIDAD.- MEDIA
COMPLEJIDAD.- POCA
RANGO DE COSTE.- 01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</si>
  <si>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S03</t>
  </si>
  <si>
    <t xml:space="preserve">S04          </t>
  </si>
  <si>
    <t>Inspección y Mejora Ventilación de Cala de Escalera</t>
  </si>
  <si>
    <t xml:space="preserve">SALUBRIDAD.- 
La caja de escalera dispone de ventanas en las mesetas entreplantas que, con el uso adecuado, funcionan en ventilación natural.
Se propone como posible medida de mejora en la ventilación y renovación del aire la colocación de rejillas en cada una de las ventanas.
BENEFICIO.-  Mejora las condiciones de ventilación y salubridad..
PRIORIDAD.- BAJA (Va contra medida eficiencia térmica de mejora de ventanas)
COMPLEJIDAD.- POCA
RANGO DE COSTE.- 01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</si>
  <si>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S04</t>
  </si>
  <si>
    <t xml:space="preserve">S05          </t>
  </si>
  <si>
    <t>Inspección y Mejora Ventilación Cuarto Ascensor Bajo Escalera</t>
  </si>
  <si>
    <t xml:space="preserve">SALUBRIDAD.- 
Cuarto de Ascensor. No se aprecian elementos específicos de ventilación, ni para ventilación natural, ni mecánica
Se propone como posible medida de mejora en la ventilación y renovación del aire la colocación de rejillas intumescentes en la puerta RF. Es probable que obligue a la sustitución completa de la puerta.
BENEFICIO.-  Mejora las condiciones de ventilación y salubridad.
PRIORIDAD.- ALTA
COMPLEJIDAD.- MEDIA
RANGO DE COSTE.- 01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</si>
  <si>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S05</t>
  </si>
  <si>
    <t xml:space="preserve">S06          </t>
  </si>
  <si>
    <t>Ahorro de Agua. Grifos Cocina</t>
  </si>
  <si>
    <t xml:space="preserve">SALUBRIDAD.- 
Se aprecian grifos convencionales monomando, que parecen lo inicialmente instalados en proyecto-obra.
Se recomienda la instalación de un grifo que cuente con maneta de doble posición (lo que evitará derroche de agua al controlar la apertura y mezcla de agua con una sola palanca) para ahorrar un 50% de agua y que incorpore un aireador que reduce el consumo un 25%. 
BENEFICIO.-  Ahorro de Agua.
PRIORIDAD.- ALTA
COMPLEJIDAD.- MEDIA
RANGO DE COSTE.- 03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</si>
  <si>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S06</t>
  </si>
  <si>
    <t xml:space="preserve">S07          </t>
  </si>
  <si>
    <t>Ahorro de Agua. Grifos Lavabos en Baños</t>
  </si>
  <si>
    <t xml:space="preserve">SALUBRIDAD.- 
Se aprecian grifos convencionales monomando, tanto en lavabos como en bañeras (no nos conta la existencia de bidé) que parecen lo inicialmente instalados en proyecto-obra.
Se recomienda la instalación de un grifo que cuente con maneta de doble posición (lo que evitará derroche de agua al controlar la apertura y mezcla de agua con una sola palanca) para ahorrar un 50% de agua y que incorpore un aireador que reduce el consumo un 25%. 
BENEFICIO.-  Ahorro de Agua.
PRIORIDAD.- ALTA
COMPLEJIDAD.- MEDIA
RANGO DE COSTE.- 03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</si>
  <si>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S07</t>
  </si>
  <si>
    <t xml:space="preserve">S08          </t>
  </si>
  <si>
    <t>Ahorro de Agua. Grifos Bañera-Ducha</t>
  </si>
  <si>
    <t xml:space="preserve">SALUBRIDAD.- 
Se aprecian grifos convencionales monomando, tanto en lavabos como en bañeras (no nos conta la existencia de bidé) que parecen lo inicialmente instalados en proyecto-obra
Para ahorrar agua y energía en la ducha o en la bañera se recomienda la instalación de una solución termostática, ya sea un grifo, un combinado o una columna de ducha. Al prefijar la temperatura deseada, no se gastarán litros de agua ni energía en conseguir la temperatura adecuada. 
BENEFICIO.-  Ahorro de Agua.
PRIORIDAD.- ALTA
COMPLEJIDAD.- MEDIA
RANGO DE COSTE.- 03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</si>
  <si>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S08</t>
  </si>
  <si>
    <t xml:space="preserve">S09          </t>
  </si>
  <si>
    <t>Ahorro de Agua. Cisternas Inodoros. Descargas</t>
  </si>
  <si>
    <t xml:space="preserve">SALUBRIDAD.- 
Se aprecian cisternas bajas convencionales de una sola descarga, que parecen lo inicialmente instalados en proyecto-obra. No obstante, es probable que múltiples inquilinos ya dispongan de sistema de doble descarga.
Se recomienda instalar mecanismos de doble descarga, que tienen dos pulsadores, y que permiten escoger entre dos volúmenes distintos de descarga: 3-4 litros o 6-9 litros, en lugar de los 6 o 12 litros que gastan las cisternas tradicionales..
BENEFICIO.-  Ahorro de Agua.
PRIORIDAD.- ALTA
COMPLEJIDAD.- MEDIA
RANGO DE COSTE.- 02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</si>
  <si>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S09</t>
  </si>
  <si>
    <t xml:space="preserve">S10          </t>
  </si>
  <si>
    <t>Ahorro de Agua. Cisternas Inodoros. Contrapesos</t>
  </si>
  <si>
    <t xml:space="preserve">SALUBRIDAD.- 
Se recomienda instalar contrapesos de cisterna, que permiten ahorrar agua independientemente del tipo de cisterna, incluso si se trata de una cisterna alta. Se trata de un dispositivo que se coloca fácilmente y provoca el cierre automático de la salida de agua del grifo de la cisterna cuando dejas de pulsar (en cisternas bajas) o tirar (en cisternas altas), antes de que se vacíe totalmente. Es decir, convierte la descarga total en descarga parcial. 
BENEFICIO.-  Ahorro de Agua.
PRIORIDAD.- ALTA
COMPLEJIDAD.- MEDIA
RANGO DE COSTE.- 01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</si>
  <si>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S10</t>
  </si>
  <si>
    <t xml:space="preserve">S11          </t>
  </si>
  <si>
    <t>Estudio de Concentración de Gas Radón en el Edificio</t>
  </si>
  <si>
    <t xml:space="preserve">Aunque en el Anexo correspondiente del HS 6 no aparece Madrid como municipio de Aplicación, los últimos estudios del CIEMAT al respecto apuntan a la existencia de gas radón en numerosas zonas del municipio.
Se recomienda hacer un estudio de la concentración de Radón en el Edificio. Para eliminar la concentración de radón, tras analizar el edificio y sus características constructivas y el sistema de intercambio de aire, se planteará una solución costo-eficaz frente a la elevada concentración de radón.
Si aparece Gas, habrá que realizar (no contemplado aquí) el proyecto-estudio y los trabajos de ejecución correspondientes.
BENEFICIO.-  Salud de los Residentes.
PRIORIDAD.- MEDIA
COMPLEJIDAD.- POCA
RANGO DE COSTE.- 01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</si>
  <si>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S11</t>
  </si>
  <si>
    <t>05</t>
  </si>
  <si>
    <t xml:space="preserve">06           </t>
  </si>
  <si>
    <t>MEDIDAS DE PROTECCIÓN CONTRA EL RUIDO</t>
  </si>
  <si>
    <t xml:space="preserve">R01          </t>
  </si>
  <si>
    <t>Estudio-Auditoría Acústica</t>
  </si>
  <si>
    <t xml:space="preserve">PROTECCIÓN CONTRA EL RUIDO.-
En la visita de inspección (11.00-14.00) NO se han percibido ruidos de origen exterior que puedan suponer molestias o enfermedades a los usuarios. Los vecinos, con los que se ha hablado, no remiten motu proprio nada a este respecto.
Tampoco se han percibido ruidos entre particiones y separaciones con viviendas o medianerías. Los vecinos, con los que se ha hablado, no remiten motu proprio nada a este respecto.
En la visita de inspección (11.00-14.00) NO se han percibido ruidos de origen en las instalaciones que puedan suponer molestias o enfermedades a los usuarios. Los vecinos, con los que se ha hablado, no remiten motu proprio nada a este respecto.
No obstante, para determinar de manera objetiva la situación del inmueble a este respecto, se recomienda realizar un estudio acústico que evalúe de manera ajustada el cumplimiento de los parámetros establecidos en el CTE DB HR (tanto ruido aéreo como vibración y reverberación, etc). Si del mismo resultan necesarias actuaciones, se deben de implementar las medidas procedentes en paramentos verticales y horizontales.
Ensayos propuestos:
- Aislamiento acústico a ruido aéreo de locales.
- Aislamiento acústico a ruido aéreo de fachadas.
- Aislamiento acústico a ruido de impacto.
- Medición y Certificación acústica de niveles de ruido y vibraciones.
BENEFICIO.-  Confirmación de las Condiciones de Protección contra el Ruido..
PRIORIDAD.- BAJA
COMPLEJIDAD.- POCA
RANGO DE COSTE.- 03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</si>
  <si>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R01</t>
  </si>
  <si>
    <t>06</t>
  </si>
  <si>
    <t xml:space="preserve">07           </t>
  </si>
  <si>
    <t>MEDIDAS DERIVADAS DEL ESTADO ACTUAL DE MANTENIMIENTO</t>
  </si>
  <si>
    <t xml:space="preserve">M01          </t>
  </si>
  <si>
    <t>Inspección y Peritaje estructura Vivienda 1ºA</t>
  </si>
  <si>
    <t xml:space="preserve">NECESIDADES DETECTADAS.- 
Inspección y Peritaje local de la Estructura para confirmar que las grietas que se aprecian no son síntoma de una patología más grave.
Estuctura Metálica y con forjados de vigueta de hormigón, como regla general, no se observan indicios de mala conservación o patologías. Sin embargo, a nivel local se ha detectado una patología en la accedida Vivienda 1º A, consistente en grietas en techo y paramentos verticales (de manera derivada). No observándose en ningún otro lugar accesible, interpretamos que la estructura, en la planta superior, puede haber estado sometida a alguna sobrecarga temporal que las haya provocado. NECESITA REVISIÓN PUNTUAL.
BENEFICIO.-  Confirmar Seguridad Estructural..
PRIORIDAD.- ALTA
COMPLEJIDAD.- MEDIA
RANGO DE COSTE.- 03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</si>
  <si>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M01</t>
  </si>
  <si>
    <t xml:space="preserve">M02          </t>
  </si>
  <si>
    <t>Atención a condición desfavorable inspección Ascensor</t>
  </si>
  <si>
    <t xml:space="preserve">NECESIDADES DETECTADAS.- 
ASCENSOR.- Se detecta en el cuarto de máquinas justificante de INSPECCIÓN PERIÓDICA DESFAVORABLE con plazo de subsanación hasta el 10-05-2022. El administrador aporta el CERTIFICADO DE INSPECCIÓN PERIÓDICA DESFAVORABLE. Hay que actuar en los siguientes puntos:
·	Falta palanca de accionamiento manual de freno. (no funciona válvula manual en subida).
·	Falta protección en poleas de máquina, desvío y limitador, instaladas en el hueco del ascensor, según se describe en norma EN 81-1/2.(antisalida de cables polea pistón incompleta).
·	Las uniones entre las pisaderas de las puertas de acceso y las paredes del hueco no son conformes. (distancia entre pisaderas de cabina y pared de hueco superior a 15 cm).
·	Medidas no reglamentarias en cuarto de máquinas y/o poleas, sin medidas complementarias aceptadas (falta acolchado, señalización e informe por altura inferior a 2 m).
BENEFICIO.-  Seguridad de Personas y Permiso de Funcionamiento.
PRIORIDAD.- ALTA
COMPLEJIDAD.- ALTA
RANGO DE COSTE.- 03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</si>
  <si>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M02</t>
  </si>
  <si>
    <t xml:space="preserve">M03          </t>
  </si>
  <si>
    <t>Protección de la instalación de TDT en Planta casetón</t>
  </si>
  <si>
    <t xml:space="preserve">NECESIDADES DETECTADAS.- 
La instalación de TDT está defectuosamente protegida
BENEFICIO.-  Seguridad de uso y manteniemiento.
PRIORIDAD.- ALTA
COMPLEJIDAD.- BAJA
RANGO DE COSTE.- 01
Hasta 500 		-&gt; 01
De 501 hasta 1.000 	-&gt; 02
De 1.001 hasta 10.000 	-&gt; 03
De 10.001 hasta 25.000	-&gt; 04
De 25.001 hasta 50.000	-&gt; 05
De 50.001 hasta 100.000	-&gt; 06
Más de 100.000		-&gt; 07
NOTA FUNDAMENTAL.- Los precios que aquí figuran son orientativos, en su dimensión, de los de mercado en el momento de realizar el análisis. Los Propietarios deberán constatar el coste de cada medida en su edificio, ciudad, etc... con diversos contratistas para realizar la contratación óptima.
</t>
  </si>
  <si>
    <t>M03</t>
  </si>
  <si>
    <t>07</t>
  </si>
  <si>
    <t>LEEXCOAATMSOM</t>
  </si>
  <si>
    <t xml:space="preserve">PLAN DE ACTUACIONES LEEX. COAATM.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</si>
</sst>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i/>
      <sz val="10"/>
      <color theme="1"/>
      <name val="Calibri"/>
      <family val="2"/>
      <scheme val="minor"/>
    </font>
  </fonts>
  <fills count="5">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8"/>
        <bgColor indexed="64"/>
      </patternFill>
    </fill>
  </fills>
  <borders count="1">
    <border>
      <left/>
      <right/>
      <top/>
      <bottom/>
      <diagonal/>
    </border>
  </borders>
  <cellStyleXfs count="1">
    <xf numFmtId="0" fontId="0" fillId="0" borderId="0"/>
  </cellStyleXfs>
  <cellXfs count="23">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0" fontId="4" fillId="3" borderId="0" xfId="0"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0" fontId="3" fillId="0" borderId="0" xfId="0" applyFont="1" applyAlignment="1">
      <alignment vertical="top"/>
    </xf>
    <xf numFmtId="0" fontId="3" fillId="0" borderId="0" xfId="0" applyFont="1" applyAlignment="1">
      <alignment vertical="top" wrapText="1"/>
    </xf>
    <xf numFmtId="49" fontId="3" fillId="0" borderId="0" xfId="0" applyNumberFormat="1" applyFont="1" applyAlignment="1">
      <alignment vertical="top"/>
    </xf>
    <xf numFmtId="4" fontId="3" fillId="2" borderId="0" xfId="0" applyNumberFormat="1" applyFont="1" applyFill="1" applyAlignment="1">
      <alignment vertical="top"/>
    </xf>
    <xf numFmtId="4" fontId="3" fillId="0" borderId="0" xfId="0" applyNumberFormat="1" applyFont="1" applyAlignment="1">
      <alignment vertical="top"/>
    </xf>
    <xf numFmtId="49" fontId="4" fillId="0" borderId="0" xfId="0" applyNumberFormat="1" applyFont="1" applyAlignment="1">
      <alignment vertical="top"/>
    </xf>
    <xf numFmtId="0" fontId="3" fillId="4" borderId="0" xfId="0" applyFont="1" applyFill="1" applyAlignment="1">
      <alignment vertical="top"/>
    </xf>
    <xf numFmtId="3" fontId="3" fillId="0" borderId="0" xfId="0" applyNumberFormat="1" applyFont="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3" fillId="0" borderId="0" xfId="0" applyNumberFormat="1" applyFont="1" applyAlignment="1">
      <alignment vertical="top" wrapText="1"/>
    </xf>
    <xf numFmtId="0" fontId="3" fillId="4"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0"/>
  <sheetViews>
    <sheetView tabSelected="1" view="pageBreakPreview" zoomScaleNormal="100" zoomScaleSheetLayoutView="100" workbookViewId="0">
      <pane xSplit="4" ySplit="3" topLeftCell="E185" activePane="bottomRight" state="frozen"/>
      <selection pane="topRight" activeCell="E1" sqref="E1"/>
      <selection pane="bottomLeft" activeCell="A4" sqref="A4"/>
      <selection pane="bottomRight" activeCell="J48" sqref="J48"/>
    </sheetView>
  </sheetViews>
  <sheetFormatPr baseColWidth="10" defaultRowHeight="14.4" x14ac:dyDescent="0.3"/>
  <cols>
    <col min="1" max="1" width="15.5546875" bestFit="1" customWidth="1"/>
    <col min="2" max="2" width="6.5546875" bestFit="1" customWidth="1"/>
    <col min="3" max="3" width="3.77734375" bestFit="1" customWidth="1"/>
    <col min="4" max="4" width="32.88671875" customWidth="1"/>
    <col min="5" max="5" width="10.77734375" bestFit="1" customWidth="1"/>
    <col min="6" max="6" width="5.21875" bestFit="1" customWidth="1"/>
    <col min="7" max="7" width="8.5546875" bestFit="1" customWidth="1"/>
    <col min="8" max="8" width="8.109375" bestFit="1" customWidth="1"/>
    <col min="9" max="9" width="6.5546875" bestFit="1" customWidth="1"/>
    <col min="10" max="10" width="13.109375" bestFit="1" customWidth="1"/>
    <col min="11" max="11" width="7.88671875" bestFit="1" customWidth="1"/>
    <col min="12" max="13" width="8.77734375" bestFit="1" customWidth="1"/>
  </cols>
  <sheetData>
    <row r="1" spans="1:13" x14ac:dyDescent="0.3">
      <c r="A1" s="1" t="s">
        <v>208</v>
      </c>
      <c r="B1" s="2"/>
      <c r="C1" s="2"/>
      <c r="D1" s="2"/>
      <c r="E1" s="2"/>
      <c r="F1" s="2"/>
      <c r="G1" s="2"/>
      <c r="H1" s="2"/>
      <c r="I1" s="2"/>
      <c r="J1" s="2"/>
      <c r="K1" s="2"/>
      <c r="L1" s="2"/>
      <c r="M1" s="2"/>
    </row>
    <row r="2" spans="1:13" ht="18" x14ac:dyDescent="0.3">
      <c r="A2" s="3" t="s">
        <v>0</v>
      </c>
      <c r="B2" s="4"/>
      <c r="C2" s="4"/>
      <c r="D2" s="4"/>
      <c r="E2" s="4"/>
      <c r="F2" s="4"/>
      <c r="G2" s="4"/>
      <c r="H2" s="4"/>
      <c r="I2" s="4"/>
      <c r="J2" s="4"/>
      <c r="K2" s="4"/>
      <c r="L2" s="4"/>
      <c r="M2" s="4"/>
    </row>
    <row r="3" spans="1:13" x14ac:dyDescent="0.3">
      <c r="A3" s="5" t="s">
        <v>1</v>
      </c>
      <c r="B3" s="5" t="s">
        <v>4</v>
      </c>
      <c r="C3" s="5" t="s">
        <v>5</v>
      </c>
      <c r="D3" s="19" t="s">
        <v>2</v>
      </c>
      <c r="E3" s="5" t="s">
        <v>8</v>
      </c>
      <c r="F3" s="6" t="s">
        <v>9</v>
      </c>
      <c r="G3" s="6" t="s">
        <v>10</v>
      </c>
      <c r="H3" s="6" t="s">
        <v>11</v>
      </c>
      <c r="I3" s="6" t="s">
        <v>12</v>
      </c>
      <c r="J3" s="6" t="s">
        <v>13</v>
      </c>
      <c r="K3" s="6" t="s">
        <v>6</v>
      </c>
      <c r="L3" s="6" t="s">
        <v>7</v>
      </c>
      <c r="M3" s="6" t="s">
        <v>3</v>
      </c>
    </row>
    <row r="4" spans="1:13" ht="20.399999999999999" x14ac:dyDescent="0.3">
      <c r="A4" s="7" t="s">
        <v>14</v>
      </c>
      <c r="B4" s="7" t="s">
        <v>16</v>
      </c>
      <c r="C4" s="7" t="s">
        <v>17</v>
      </c>
      <c r="D4" s="20" t="s">
        <v>15</v>
      </c>
      <c r="E4" s="8"/>
      <c r="F4" s="8"/>
      <c r="G4" s="8"/>
      <c r="H4" s="8"/>
      <c r="I4" s="8"/>
      <c r="J4" s="8"/>
      <c r="K4" s="9">
        <f>K43</f>
        <v>1</v>
      </c>
      <c r="L4" s="10">
        <f>L43</f>
        <v>113321.5</v>
      </c>
      <c r="M4" s="10">
        <f>M43</f>
        <v>113321.5</v>
      </c>
    </row>
    <row r="5" spans="1:13" ht="30.6" x14ac:dyDescent="0.3">
      <c r="A5" s="11"/>
      <c r="B5" s="11"/>
      <c r="C5" s="11"/>
      <c r="D5" s="12" t="s">
        <v>18</v>
      </c>
      <c r="E5" s="11"/>
      <c r="F5" s="11"/>
      <c r="G5" s="11"/>
      <c r="H5" s="11"/>
      <c r="I5" s="11"/>
      <c r="J5" s="11"/>
      <c r="K5" s="11"/>
      <c r="L5" s="11"/>
      <c r="M5" s="11"/>
    </row>
    <row r="6" spans="1:13" x14ac:dyDescent="0.3">
      <c r="A6" s="13" t="s">
        <v>19</v>
      </c>
      <c r="B6" s="13" t="s">
        <v>21</v>
      </c>
      <c r="C6" s="13" t="s">
        <v>22</v>
      </c>
      <c r="D6" s="21" t="s">
        <v>20</v>
      </c>
      <c r="E6" s="11"/>
      <c r="F6" s="11"/>
      <c r="G6" s="11"/>
      <c r="H6" s="11"/>
      <c r="I6" s="11"/>
      <c r="J6" s="11"/>
      <c r="K6" s="14">
        <f>K9</f>
        <v>1</v>
      </c>
      <c r="L6" s="14">
        <f>L9</f>
        <v>20700</v>
      </c>
      <c r="M6" s="14">
        <f>M9</f>
        <v>20700</v>
      </c>
    </row>
    <row r="7" spans="1:13" ht="409.6" x14ac:dyDescent="0.3">
      <c r="A7" s="11"/>
      <c r="B7" s="11"/>
      <c r="C7" s="11"/>
      <c r="D7" s="12" t="s">
        <v>23</v>
      </c>
      <c r="E7" s="11"/>
      <c r="F7" s="11"/>
      <c r="G7" s="11"/>
      <c r="H7" s="11"/>
      <c r="I7" s="11"/>
      <c r="J7" s="11"/>
      <c r="K7" s="11"/>
      <c r="L7" s="11"/>
      <c r="M7" s="11"/>
    </row>
    <row r="8" spans="1:13" x14ac:dyDescent="0.3">
      <c r="A8" s="11"/>
      <c r="B8" s="11"/>
      <c r="C8" s="11"/>
      <c r="D8" s="12"/>
      <c r="E8" s="13" t="s">
        <v>17</v>
      </c>
      <c r="F8" s="11">
        <v>1</v>
      </c>
      <c r="G8" s="15">
        <v>0</v>
      </c>
      <c r="H8" s="15">
        <v>0</v>
      </c>
      <c r="I8" s="15">
        <v>0</v>
      </c>
      <c r="J8" s="14">
        <f>F8*(G8+ (G8= 0))*(H8+ (H8= 0))*(I8+ (I8= 0))</f>
        <v>1</v>
      </c>
      <c r="K8" s="11"/>
      <c r="L8" s="11"/>
      <c r="M8" s="11"/>
    </row>
    <row r="9" spans="1:13" x14ac:dyDescent="0.3">
      <c r="A9" s="11"/>
      <c r="B9" s="11"/>
      <c r="C9" s="11"/>
      <c r="D9" s="12"/>
      <c r="E9" s="11"/>
      <c r="F9" s="11"/>
      <c r="G9" s="11"/>
      <c r="H9" s="11"/>
      <c r="I9" s="11"/>
      <c r="J9" s="16" t="s">
        <v>24</v>
      </c>
      <c r="K9" s="10">
        <f>SUM(J8:J8)</f>
        <v>1</v>
      </c>
      <c r="L9" s="15">
        <v>20700</v>
      </c>
      <c r="M9" s="10">
        <f>ROUND(L9*K9,2)</f>
        <v>20700</v>
      </c>
    </row>
    <row r="10" spans="1:13" ht="1.05" customHeight="1" x14ac:dyDescent="0.3">
      <c r="A10" s="17"/>
      <c r="B10" s="17"/>
      <c r="C10" s="17"/>
      <c r="D10" s="22"/>
      <c r="E10" s="17"/>
      <c r="F10" s="17"/>
      <c r="G10" s="17"/>
      <c r="H10" s="17"/>
      <c r="I10" s="17"/>
      <c r="J10" s="17"/>
      <c r="K10" s="17"/>
      <c r="L10" s="17"/>
      <c r="M10" s="17"/>
    </row>
    <row r="11" spans="1:13" x14ac:dyDescent="0.3">
      <c r="A11" s="13" t="s">
        <v>25</v>
      </c>
      <c r="B11" s="13" t="s">
        <v>21</v>
      </c>
      <c r="C11" s="13" t="s">
        <v>27</v>
      </c>
      <c r="D11" s="21" t="s">
        <v>26</v>
      </c>
      <c r="E11" s="11"/>
      <c r="F11" s="11"/>
      <c r="G11" s="11"/>
      <c r="H11" s="11"/>
      <c r="I11" s="11"/>
      <c r="J11" s="11"/>
      <c r="K11" s="14">
        <f>K14</f>
        <v>296.60000000000002</v>
      </c>
      <c r="L11" s="14">
        <f>L14</f>
        <v>25</v>
      </c>
      <c r="M11" s="14">
        <f>M14</f>
        <v>7415</v>
      </c>
    </row>
    <row r="12" spans="1:13" ht="387.6" x14ac:dyDescent="0.3">
      <c r="A12" s="11"/>
      <c r="B12" s="11"/>
      <c r="C12" s="11"/>
      <c r="D12" s="12" t="s">
        <v>28</v>
      </c>
      <c r="E12" s="11"/>
      <c r="F12" s="11"/>
      <c r="G12" s="11"/>
      <c r="H12" s="11"/>
      <c r="I12" s="11"/>
      <c r="J12" s="11"/>
      <c r="K12" s="11"/>
      <c r="L12" s="11"/>
      <c r="M12" s="11"/>
    </row>
    <row r="13" spans="1:13" x14ac:dyDescent="0.3">
      <c r="A13" s="11"/>
      <c r="B13" s="11"/>
      <c r="C13" s="11"/>
      <c r="D13" s="12"/>
      <c r="E13" s="13" t="s">
        <v>17</v>
      </c>
      <c r="F13" s="11">
        <v>296.60000000000002</v>
      </c>
      <c r="G13" s="15">
        <v>0</v>
      </c>
      <c r="H13" s="15">
        <v>0</v>
      </c>
      <c r="I13" s="15">
        <v>0</v>
      </c>
      <c r="J13" s="14">
        <f>F13*(G13+ (G13= 0))*(H13+ (H13= 0))*(I13+ (I13= 0))</f>
        <v>296.60000000000002</v>
      </c>
      <c r="K13" s="11"/>
      <c r="L13" s="11"/>
      <c r="M13" s="11"/>
    </row>
    <row r="14" spans="1:13" x14ac:dyDescent="0.3">
      <c r="A14" s="11"/>
      <c r="B14" s="11"/>
      <c r="C14" s="11"/>
      <c r="D14" s="12"/>
      <c r="E14" s="11"/>
      <c r="F14" s="11"/>
      <c r="G14" s="11"/>
      <c r="H14" s="11"/>
      <c r="I14" s="11"/>
      <c r="J14" s="16" t="s">
        <v>29</v>
      </c>
      <c r="K14" s="10">
        <f>SUM(J13:J13)</f>
        <v>296.60000000000002</v>
      </c>
      <c r="L14" s="15">
        <v>25</v>
      </c>
      <c r="M14" s="10">
        <f>ROUND(L14*K14,2)</f>
        <v>7415</v>
      </c>
    </row>
    <row r="15" spans="1:13" ht="1.05" customHeight="1" x14ac:dyDescent="0.3">
      <c r="A15" s="17"/>
      <c r="B15" s="17"/>
      <c r="C15" s="17"/>
      <c r="D15" s="22"/>
      <c r="E15" s="17"/>
      <c r="F15" s="17"/>
      <c r="G15" s="17"/>
      <c r="H15" s="17"/>
      <c r="I15" s="17"/>
      <c r="J15" s="17"/>
      <c r="K15" s="17"/>
      <c r="L15" s="17"/>
      <c r="M15" s="17"/>
    </row>
    <row r="16" spans="1:13" ht="20.399999999999999" x14ac:dyDescent="0.3">
      <c r="A16" s="13" t="s">
        <v>30</v>
      </c>
      <c r="B16" s="13" t="s">
        <v>21</v>
      </c>
      <c r="C16" s="13" t="s">
        <v>27</v>
      </c>
      <c r="D16" s="21" t="s">
        <v>31</v>
      </c>
      <c r="E16" s="11"/>
      <c r="F16" s="11"/>
      <c r="G16" s="11"/>
      <c r="H16" s="11"/>
      <c r="I16" s="11"/>
      <c r="J16" s="11"/>
      <c r="K16" s="14">
        <f>K21</f>
        <v>815.23</v>
      </c>
      <c r="L16" s="14">
        <f>L21</f>
        <v>50</v>
      </c>
      <c r="M16" s="14">
        <f>M21</f>
        <v>40761.5</v>
      </c>
    </row>
    <row r="17" spans="1:13" ht="357" x14ac:dyDescent="0.3">
      <c r="A17" s="11"/>
      <c r="B17" s="11"/>
      <c r="C17" s="11"/>
      <c r="D17" s="12" t="s">
        <v>32</v>
      </c>
      <c r="E17" s="11"/>
      <c r="F17" s="11"/>
      <c r="G17" s="11"/>
      <c r="H17" s="11"/>
      <c r="I17" s="11"/>
      <c r="J17" s="11"/>
      <c r="K17" s="11"/>
      <c r="L17" s="11"/>
      <c r="M17" s="11"/>
    </row>
    <row r="18" spans="1:13" x14ac:dyDescent="0.3">
      <c r="A18" s="11"/>
      <c r="B18" s="11"/>
      <c r="C18" s="11"/>
      <c r="D18" s="12"/>
      <c r="E18" s="13" t="s">
        <v>17</v>
      </c>
      <c r="F18" s="11">
        <v>1</v>
      </c>
      <c r="G18" s="15">
        <v>379.43</v>
      </c>
      <c r="H18" s="15">
        <v>0</v>
      </c>
      <c r="I18" s="15">
        <v>0</v>
      </c>
      <c r="J18" s="14">
        <f>F18*(G18+ (G18= 0))*(H18+ (H18= 0))*(I18+ (I18= 0))</f>
        <v>379.43</v>
      </c>
      <c r="K18" s="11"/>
      <c r="L18" s="11"/>
      <c r="M18" s="11"/>
    </row>
    <row r="19" spans="1:13" x14ac:dyDescent="0.3">
      <c r="A19" s="11"/>
      <c r="B19" s="11"/>
      <c r="C19" s="11"/>
      <c r="D19" s="12"/>
      <c r="E19" s="13" t="s">
        <v>17</v>
      </c>
      <c r="F19" s="11">
        <v>1</v>
      </c>
      <c r="G19" s="15">
        <v>139.19999999999999</v>
      </c>
      <c r="H19" s="15">
        <v>0</v>
      </c>
      <c r="I19" s="15">
        <v>0</v>
      </c>
      <c r="J19" s="14">
        <f>F19*(G19+ (G19= 0))*(H19+ (H19= 0))*(I19+ (I19= 0))</f>
        <v>139.19999999999999</v>
      </c>
      <c r="K19" s="11"/>
      <c r="L19" s="11"/>
      <c r="M19" s="11"/>
    </row>
    <row r="20" spans="1:13" x14ac:dyDescent="0.3">
      <c r="A20" s="11"/>
      <c r="B20" s="11"/>
      <c r="C20" s="11"/>
      <c r="D20" s="12"/>
      <c r="E20" s="13" t="s">
        <v>17</v>
      </c>
      <c r="F20" s="11">
        <v>1</v>
      </c>
      <c r="G20" s="15">
        <v>296.60000000000002</v>
      </c>
      <c r="H20" s="15">
        <v>0</v>
      </c>
      <c r="I20" s="15">
        <v>0</v>
      </c>
      <c r="J20" s="14">
        <f>F20*(G20+ (G20= 0))*(H20+ (H20= 0))*(I20+ (I20= 0))</f>
        <v>296.60000000000002</v>
      </c>
      <c r="K20" s="11"/>
      <c r="L20" s="11"/>
      <c r="M20" s="11"/>
    </row>
    <row r="21" spans="1:13" x14ac:dyDescent="0.3">
      <c r="A21" s="11"/>
      <c r="B21" s="11"/>
      <c r="C21" s="11"/>
      <c r="D21" s="12"/>
      <c r="E21" s="11"/>
      <c r="F21" s="11"/>
      <c r="G21" s="11"/>
      <c r="H21" s="11"/>
      <c r="I21" s="11"/>
      <c r="J21" s="16" t="s">
        <v>33</v>
      </c>
      <c r="K21" s="10">
        <f>SUM(J18:J20)</f>
        <v>815.23</v>
      </c>
      <c r="L21" s="15">
        <v>50</v>
      </c>
      <c r="M21" s="10">
        <f>ROUND(L21*K21,2)</f>
        <v>40761.5</v>
      </c>
    </row>
    <row r="22" spans="1:13" ht="1.05" customHeight="1" x14ac:dyDescent="0.3">
      <c r="A22" s="17"/>
      <c r="B22" s="17"/>
      <c r="C22" s="17"/>
      <c r="D22" s="22"/>
      <c r="E22" s="17"/>
      <c r="F22" s="17"/>
      <c r="G22" s="17"/>
      <c r="H22" s="17"/>
      <c r="I22" s="17"/>
      <c r="J22" s="17"/>
      <c r="K22" s="17"/>
      <c r="L22" s="17"/>
      <c r="M22" s="17"/>
    </row>
    <row r="23" spans="1:13" x14ac:dyDescent="0.3">
      <c r="A23" s="13" t="s">
        <v>34</v>
      </c>
      <c r="B23" s="13" t="s">
        <v>21</v>
      </c>
      <c r="C23" s="13" t="s">
        <v>5</v>
      </c>
      <c r="D23" s="21" t="s">
        <v>35</v>
      </c>
      <c r="E23" s="11"/>
      <c r="F23" s="11"/>
      <c r="G23" s="11"/>
      <c r="H23" s="11"/>
      <c r="I23" s="11"/>
      <c r="J23" s="11"/>
      <c r="K23" s="14">
        <f>K26</f>
        <v>1</v>
      </c>
      <c r="L23" s="14">
        <f>L26</f>
        <v>14520</v>
      </c>
      <c r="M23" s="14">
        <f>M26</f>
        <v>14520</v>
      </c>
    </row>
    <row r="24" spans="1:13" ht="409.6" x14ac:dyDescent="0.3">
      <c r="A24" s="11"/>
      <c r="B24" s="11"/>
      <c r="C24" s="11"/>
      <c r="D24" s="12" t="s">
        <v>36</v>
      </c>
      <c r="E24" s="11"/>
      <c r="F24" s="11"/>
      <c r="G24" s="11"/>
      <c r="H24" s="11"/>
      <c r="I24" s="11"/>
      <c r="J24" s="11"/>
      <c r="K24" s="11"/>
      <c r="L24" s="11"/>
      <c r="M24" s="11"/>
    </row>
    <row r="25" spans="1:13" x14ac:dyDescent="0.3">
      <c r="A25" s="11"/>
      <c r="B25" s="11"/>
      <c r="C25" s="11"/>
      <c r="D25" s="12"/>
      <c r="E25" s="13" t="s">
        <v>17</v>
      </c>
      <c r="F25" s="11">
        <v>1</v>
      </c>
      <c r="G25" s="15">
        <v>0</v>
      </c>
      <c r="H25" s="15">
        <v>0</v>
      </c>
      <c r="I25" s="15">
        <v>0</v>
      </c>
      <c r="J25" s="14">
        <f>F25*(G25+ (G25= 0))*(H25+ (H25= 0))*(I25+ (I25= 0))</f>
        <v>1</v>
      </c>
      <c r="K25" s="11"/>
      <c r="L25" s="11"/>
      <c r="M25" s="11"/>
    </row>
    <row r="26" spans="1:13" x14ac:dyDescent="0.3">
      <c r="A26" s="11"/>
      <c r="B26" s="11"/>
      <c r="C26" s="11"/>
      <c r="D26" s="12"/>
      <c r="E26" s="11"/>
      <c r="F26" s="11"/>
      <c r="G26" s="11"/>
      <c r="H26" s="11"/>
      <c r="I26" s="11"/>
      <c r="J26" s="16" t="s">
        <v>37</v>
      </c>
      <c r="K26" s="10">
        <f>SUM(J25:J25)</f>
        <v>1</v>
      </c>
      <c r="L26" s="15">
        <v>14520</v>
      </c>
      <c r="M26" s="10">
        <f>ROUND(L26*K26,2)</f>
        <v>14520</v>
      </c>
    </row>
    <row r="27" spans="1:13" ht="1.05" customHeight="1" x14ac:dyDescent="0.3">
      <c r="A27" s="17"/>
      <c r="B27" s="17"/>
      <c r="C27" s="17"/>
      <c r="D27" s="22"/>
      <c r="E27" s="17"/>
      <c r="F27" s="17"/>
      <c r="G27" s="17"/>
      <c r="H27" s="17"/>
      <c r="I27" s="17"/>
      <c r="J27" s="17"/>
      <c r="K27" s="17"/>
      <c r="L27" s="17"/>
      <c r="M27" s="17"/>
    </row>
    <row r="28" spans="1:13" x14ac:dyDescent="0.3">
      <c r="A28" s="13" t="s">
        <v>38</v>
      </c>
      <c r="B28" s="13" t="s">
        <v>21</v>
      </c>
      <c r="C28" s="13" t="s">
        <v>22</v>
      </c>
      <c r="D28" s="21" t="s">
        <v>39</v>
      </c>
      <c r="E28" s="11"/>
      <c r="F28" s="11"/>
      <c r="G28" s="11"/>
      <c r="H28" s="11"/>
      <c r="I28" s="11"/>
      <c r="J28" s="11"/>
      <c r="K28" s="14">
        <f>K31</f>
        <v>60</v>
      </c>
      <c r="L28" s="14">
        <f>L31</f>
        <v>150</v>
      </c>
      <c r="M28" s="14">
        <f>M31</f>
        <v>9000</v>
      </c>
    </row>
    <row r="29" spans="1:13" ht="409.6" x14ac:dyDescent="0.3">
      <c r="A29" s="11"/>
      <c r="B29" s="11"/>
      <c r="C29" s="11"/>
      <c r="D29" s="12" t="s">
        <v>40</v>
      </c>
      <c r="E29" s="11"/>
      <c r="F29" s="11"/>
      <c r="G29" s="11"/>
      <c r="H29" s="11"/>
      <c r="I29" s="11"/>
      <c r="J29" s="11"/>
      <c r="K29" s="11"/>
      <c r="L29" s="11"/>
      <c r="M29" s="11"/>
    </row>
    <row r="30" spans="1:13" x14ac:dyDescent="0.3">
      <c r="A30" s="11"/>
      <c r="B30" s="11"/>
      <c r="C30" s="11"/>
      <c r="D30" s="12"/>
      <c r="E30" s="13" t="s">
        <v>17</v>
      </c>
      <c r="F30" s="11">
        <v>60</v>
      </c>
      <c r="G30" s="15">
        <v>0</v>
      </c>
      <c r="H30" s="15">
        <v>0</v>
      </c>
      <c r="I30" s="15">
        <v>0</v>
      </c>
      <c r="J30" s="14">
        <f>F30*(G30+ (G30= 0))*(H30+ (H30= 0))*(I30+ (I30= 0))</f>
        <v>60</v>
      </c>
      <c r="K30" s="11"/>
      <c r="L30" s="11"/>
      <c r="M30" s="11"/>
    </row>
    <row r="31" spans="1:13" x14ac:dyDescent="0.3">
      <c r="A31" s="11"/>
      <c r="B31" s="11"/>
      <c r="C31" s="11"/>
      <c r="D31" s="12"/>
      <c r="E31" s="11"/>
      <c r="F31" s="11"/>
      <c r="G31" s="11"/>
      <c r="H31" s="11"/>
      <c r="I31" s="11"/>
      <c r="J31" s="16" t="s">
        <v>41</v>
      </c>
      <c r="K31" s="10">
        <f>SUM(J30:J30)</f>
        <v>60</v>
      </c>
      <c r="L31" s="15">
        <v>150</v>
      </c>
      <c r="M31" s="10">
        <f>ROUND(L31*K31,2)</f>
        <v>9000</v>
      </c>
    </row>
    <row r="32" spans="1:13" ht="1.05" customHeight="1" x14ac:dyDescent="0.3">
      <c r="A32" s="17"/>
      <c r="B32" s="17"/>
      <c r="C32" s="17"/>
      <c r="D32" s="22"/>
      <c r="E32" s="17"/>
      <c r="F32" s="17"/>
      <c r="G32" s="17"/>
      <c r="H32" s="17"/>
      <c r="I32" s="17"/>
      <c r="J32" s="17"/>
      <c r="K32" s="17"/>
      <c r="L32" s="17"/>
      <c r="M32" s="17"/>
    </row>
    <row r="33" spans="1:13" x14ac:dyDescent="0.3">
      <c r="A33" s="13" t="s">
        <v>42</v>
      </c>
      <c r="B33" s="13" t="s">
        <v>21</v>
      </c>
      <c r="C33" s="13" t="s">
        <v>5</v>
      </c>
      <c r="D33" s="21" t="s">
        <v>43</v>
      </c>
      <c r="E33" s="11"/>
      <c r="F33" s="11"/>
      <c r="G33" s="11"/>
      <c r="H33" s="11"/>
      <c r="I33" s="11"/>
      <c r="J33" s="11"/>
      <c r="K33" s="14">
        <f>K36</f>
        <v>60</v>
      </c>
      <c r="L33" s="14">
        <f>L36</f>
        <v>225</v>
      </c>
      <c r="M33" s="14">
        <f>M36</f>
        <v>13500</v>
      </c>
    </row>
    <row r="34" spans="1:13" ht="336.6" x14ac:dyDescent="0.3">
      <c r="A34" s="11"/>
      <c r="B34" s="11"/>
      <c r="C34" s="11"/>
      <c r="D34" s="12" t="s">
        <v>44</v>
      </c>
      <c r="E34" s="11"/>
      <c r="F34" s="11"/>
      <c r="G34" s="11"/>
      <c r="H34" s="11"/>
      <c r="I34" s="11"/>
      <c r="J34" s="11"/>
      <c r="K34" s="11"/>
      <c r="L34" s="11"/>
      <c r="M34" s="11"/>
    </row>
    <row r="35" spans="1:13" x14ac:dyDescent="0.3">
      <c r="A35" s="11"/>
      <c r="B35" s="11"/>
      <c r="C35" s="11"/>
      <c r="D35" s="12"/>
      <c r="E35" s="13" t="s">
        <v>17</v>
      </c>
      <c r="F35" s="11">
        <v>60</v>
      </c>
      <c r="G35" s="15">
        <v>0</v>
      </c>
      <c r="H35" s="15">
        <v>0</v>
      </c>
      <c r="I35" s="15">
        <v>0</v>
      </c>
      <c r="J35" s="14">
        <f>F35*(G35+ (G35= 0))*(H35+ (H35= 0))*(I35+ (I35= 0))</f>
        <v>60</v>
      </c>
      <c r="K35" s="11"/>
      <c r="L35" s="11"/>
      <c r="M35" s="11"/>
    </row>
    <row r="36" spans="1:13" x14ac:dyDescent="0.3">
      <c r="A36" s="11"/>
      <c r="B36" s="11"/>
      <c r="C36" s="11"/>
      <c r="D36" s="12"/>
      <c r="E36" s="11"/>
      <c r="F36" s="11"/>
      <c r="G36" s="11"/>
      <c r="H36" s="11"/>
      <c r="I36" s="11"/>
      <c r="J36" s="16" t="s">
        <v>45</v>
      </c>
      <c r="K36" s="10">
        <f>SUM(J35:J35)</f>
        <v>60</v>
      </c>
      <c r="L36" s="15">
        <v>225</v>
      </c>
      <c r="M36" s="10">
        <f>ROUND(L36*K36,2)</f>
        <v>13500</v>
      </c>
    </row>
    <row r="37" spans="1:13" ht="1.05" customHeight="1" x14ac:dyDescent="0.3">
      <c r="A37" s="17"/>
      <c r="B37" s="17"/>
      <c r="C37" s="17"/>
      <c r="D37" s="22"/>
      <c r="E37" s="17"/>
      <c r="F37" s="17"/>
      <c r="G37" s="17"/>
      <c r="H37" s="17"/>
      <c r="I37" s="17"/>
      <c r="J37" s="17"/>
      <c r="K37" s="17"/>
      <c r="L37" s="17"/>
      <c r="M37" s="17"/>
    </row>
    <row r="38" spans="1:13" x14ac:dyDescent="0.3">
      <c r="A38" s="13" t="s">
        <v>46</v>
      </c>
      <c r="B38" s="13" t="s">
        <v>21</v>
      </c>
      <c r="C38" s="13" t="s">
        <v>27</v>
      </c>
      <c r="D38" s="21" t="s">
        <v>47</v>
      </c>
      <c r="E38" s="11"/>
      <c r="F38" s="11"/>
      <c r="G38" s="11"/>
      <c r="H38" s="11"/>
      <c r="I38" s="11"/>
      <c r="J38" s="11"/>
      <c r="K38" s="14">
        <f>K41</f>
        <v>135</v>
      </c>
      <c r="L38" s="14">
        <f>L41</f>
        <v>55</v>
      </c>
      <c r="M38" s="14">
        <f>M41</f>
        <v>7425</v>
      </c>
    </row>
    <row r="39" spans="1:13" ht="387.6" x14ac:dyDescent="0.3">
      <c r="A39" s="11"/>
      <c r="B39" s="11"/>
      <c r="C39" s="11"/>
      <c r="D39" s="12" t="s">
        <v>48</v>
      </c>
      <c r="E39" s="11"/>
      <c r="F39" s="11"/>
      <c r="G39" s="11"/>
      <c r="H39" s="11"/>
      <c r="I39" s="11"/>
      <c r="J39" s="11"/>
      <c r="K39" s="11"/>
      <c r="L39" s="11"/>
      <c r="M39" s="11"/>
    </row>
    <row r="40" spans="1:13" x14ac:dyDescent="0.3">
      <c r="A40" s="11"/>
      <c r="B40" s="11"/>
      <c r="C40" s="11"/>
      <c r="D40" s="12"/>
      <c r="E40" s="13" t="s">
        <v>17</v>
      </c>
      <c r="F40" s="11">
        <v>135</v>
      </c>
      <c r="G40" s="15">
        <v>0</v>
      </c>
      <c r="H40" s="15">
        <v>0</v>
      </c>
      <c r="I40" s="15">
        <v>0</v>
      </c>
      <c r="J40" s="14">
        <f>F40*(G40+ (G40= 0))*(H40+ (H40= 0))*(I40+ (I40= 0))</f>
        <v>135</v>
      </c>
      <c r="K40" s="11"/>
      <c r="L40" s="11"/>
      <c r="M40" s="11"/>
    </row>
    <row r="41" spans="1:13" x14ac:dyDescent="0.3">
      <c r="A41" s="11"/>
      <c r="B41" s="11"/>
      <c r="C41" s="11"/>
      <c r="D41" s="12"/>
      <c r="E41" s="11"/>
      <c r="F41" s="11"/>
      <c r="G41" s="11"/>
      <c r="H41" s="11"/>
      <c r="I41" s="11"/>
      <c r="J41" s="16" t="s">
        <v>49</v>
      </c>
      <c r="K41" s="10">
        <f>SUM(J40:J40)</f>
        <v>135</v>
      </c>
      <c r="L41" s="15">
        <v>55</v>
      </c>
      <c r="M41" s="10">
        <f>ROUND(L41*K41,2)</f>
        <v>7425</v>
      </c>
    </row>
    <row r="42" spans="1:13" ht="1.05" customHeight="1" x14ac:dyDescent="0.3">
      <c r="A42" s="17"/>
      <c r="B42" s="17"/>
      <c r="C42" s="17"/>
      <c r="D42" s="22"/>
      <c r="E42" s="17"/>
      <c r="F42" s="17"/>
      <c r="G42" s="17"/>
      <c r="H42" s="17"/>
      <c r="I42" s="17"/>
      <c r="J42" s="17"/>
      <c r="K42" s="17"/>
      <c r="L42" s="17"/>
      <c r="M42" s="17"/>
    </row>
    <row r="43" spans="1:13" x14ac:dyDescent="0.3">
      <c r="A43" s="11"/>
      <c r="B43" s="11"/>
      <c r="C43" s="11"/>
      <c r="D43" s="12"/>
      <c r="E43" s="11"/>
      <c r="F43" s="11"/>
      <c r="G43" s="11"/>
      <c r="H43" s="11"/>
      <c r="I43" s="11"/>
      <c r="J43" s="16" t="s">
        <v>50</v>
      </c>
      <c r="K43" s="18">
        <v>1</v>
      </c>
      <c r="L43" s="10">
        <f>M9+M14+M21+M26+M31+M36+M41</f>
        <v>113321.5</v>
      </c>
      <c r="M43" s="10">
        <f>ROUND(L43*K43,2)</f>
        <v>113321.5</v>
      </c>
    </row>
    <row r="44" spans="1:13" ht="1.05" customHeight="1" x14ac:dyDescent="0.3">
      <c r="A44" s="17"/>
      <c r="B44" s="17"/>
      <c r="C44" s="17"/>
      <c r="D44" s="22"/>
      <c r="E44" s="17"/>
      <c r="F44" s="17"/>
      <c r="G44" s="17"/>
      <c r="H44" s="17"/>
      <c r="I44" s="17"/>
      <c r="J44" s="17"/>
      <c r="K44" s="17"/>
      <c r="L44" s="17"/>
      <c r="M44" s="17"/>
    </row>
    <row r="45" spans="1:13" ht="20.399999999999999" x14ac:dyDescent="0.3">
      <c r="A45" s="7" t="s">
        <v>51</v>
      </c>
      <c r="B45" s="7" t="s">
        <v>16</v>
      </c>
      <c r="C45" s="7" t="s">
        <v>17</v>
      </c>
      <c r="D45" s="20" t="s">
        <v>52</v>
      </c>
      <c r="E45" s="8"/>
      <c r="F45" s="8"/>
      <c r="G45" s="8"/>
      <c r="H45" s="8"/>
      <c r="I45" s="8"/>
      <c r="J45" s="8"/>
      <c r="K45" s="9">
        <f>K57</f>
        <v>1</v>
      </c>
      <c r="L45" s="10">
        <f>L57</f>
        <v>13151.52</v>
      </c>
      <c r="M45" s="10">
        <f>M57</f>
        <v>13151.52</v>
      </c>
    </row>
    <row r="46" spans="1:13" x14ac:dyDescent="0.3">
      <c r="A46" s="11"/>
      <c r="B46" s="11"/>
      <c r="C46" s="11"/>
      <c r="D46" s="12"/>
      <c r="E46" s="11"/>
      <c r="F46" s="11"/>
      <c r="G46" s="11"/>
      <c r="H46" s="11"/>
      <c r="I46" s="11"/>
      <c r="J46" s="11"/>
      <c r="K46" s="11"/>
      <c r="L46" s="11"/>
      <c r="M46" s="11"/>
    </row>
    <row r="47" spans="1:13" ht="20.399999999999999" x14ac:dyDescent="0.3">
      <c r="A47" s="13" t="s">
        <v>53</v>
      </c>
      <c r="B47" s="13" t="s">
        <v>21</v>
      </c>
      <c r="C47" s="13" t="s">
        <v>22</v>
      </c>
      <c r="D47" s="21" t="s">
        <v>54</v>
      </c>
      <c r="E47" s="11"/>
      <c r="F47" s="11"/>
      <c r="G47" s="11"/>
      <c r="H47" s="11"/>
      <c r="I47" s="11"/>
      <c r="J47" s="11"/>
      <c r="K47" s="14">
        <f>K50</f>
        <v>11</v>
      </c>
      <c r="L47" s="14">
        <f>L50</f>
        <v>261</v>
      </c>
      <c r="M47" s="14">
        <f>M50</f>
        <v>2871</v>
      </c>
    </row>
    <row r="48" spans="1:13" ht="357" x14ac:dyDescent="0.3">
      <c r="A48" s="11"/>
      <c r="B48" s="11"/>
      <c r="C48" s="11"/>
      <c r="D48" s="12" t="s">
        <v>55</v>
      </c>
      <c r="E48" s="11"/>
      <c r="F48" s="11"/>
      <c r="G48" s="11"/>
      <c r="H48" s="11"/>
      <c r="I48" s="11"/>
      <c r="J48" s="11"/>
      <c r="K48" s="11"/>
      <c r="L48" s="11"/>
      <c r="M48" s="11"/>
    </row>
    <row r="49" spans="1:13" x14ac:dyDescent="0.3">
      <c r="A49" s="11"/>
      <c r="B49" s="11"/>
      <c r="C49" s="11"/>
      <c r="D49" s="12"/>
      <c r="E49" s="13" t="s">
        <v>17</v>
      </c>
      <c r="F49" s="11">
        <v>11</v>
      </c>
      <c r="G49" s="15">
        <v>0</v>
      </c>
      <c r="H49" s="15">
        <v>0</v>
      </c>
      <c r="I49" s="15">
        <v>0</v>
      </c>
      <c r="J49" s="14">
        <f>F49*(G49+ (G49= 0))*(H49+ (H49= 0))*(I49+ (I49= 0))</f>
        <v>11</v>
      </c>
      <c r="K49" s="11"/>
      <c r="L49" s="11"/>
      <c r="M49" s="11"/>
    </row>
    <row r="50" spans="1:13" x14ac:dyDescent="0.3">
      <c r="A50" s="11"/>
      <c r="B50" s="11"/>
      <c r="C50" s="11"/>
      <c r="D50" s="12"/>
      <c r="E50" s="11"/>
      <c r="F50" s="11"/>
      <c r="G50" s="11"/>
      <c r="H50" s="11"/>
      <c r="I50" s="11"/>
      <c r="J50" s="16" t="s">
        <v>56</v>
      </c>
      <c r="K50" s="10">
        <f>SUM(J49:J49)</f>
        <v>11</v>
      </c>
      <c r="L50" s="15">
        <v>261</v>
      </c>
      <c r="M50" s="10">
        <f>ROUND(L50*K50,2)</f>
        <v>2871</v>
      </c>
    </row>
    <row r="51" spans="1:13" ht="1.05" customHeight="1" x14ac:dyDescent="0.3">
      <c r="A51" s="17"/>
      <c r="B51" s="17"/>
      <c r="C51" s="17"/>
      <c r="D51" s="22"/>
      <c r="E51" s="17"/>
      <c r="F51" s="17"/>
      <c r="G51" s="17"/>
      <c r="H51" s="17"/>
      <c r="I51" s="17"/>
      <c r="J51" s="17"/>
      <c r="K51" s="17"/>
      <c r="L51" s="17"/>
      <c r="M51" s="17"/>
    </row>
    <row r="52" spans="1:13" ht="20.399999999999999" x14ac:dyDescent="0.3">
      <c r="A52" s="13" t="s">
        <v>57</v>
      </c>
      <c r="B52" s="13" t="s">
        <v>21</v>
      </c>
      <c r="C52" s="13" t="s">
        <v>22</v>
      </c>
      <c r="D52" s="21" t="s">
        <v>58</v>
      </c>
      <c r="E52" s="11"/>
      <c r="F52" s="11"/>
      <c r="G52" s="11"/>
      <c r="H52" s="11"/>
      <c r="I52" s="11"/>
      <c r="J52" s="11"/>
      <c r="K52" s="14">
        <f>K55</f>
        <v>57</v>
      </c>
      <c r="L52" s="14">
        <f>L55</f>
        <v>180.36</v>
      </c>
      <c r="M52" s="14">
        <f>M55</f>
        <v>10280.52</v>
      </c>
    </row>
    <row r="53" spans="1:13" ht="367.2" x14ac:dyDescent="0.3">
      <c r="A53" s="11"/>
      <c r="B53" s="11"/>
      <c r="C53" s="11"/>
      <c r="D53" s="12" t="s">
        <v>59</v>
      </c>
      <c r="E53" s="11"/>
      <c r="F53" s="11"/>
      <c r="G53" s="11"/>
      <c r="H53" s="11"/>
      <c r="I53" s="11"/>
      <c r="J53" s="11"/>
      <c r="K53" s="11"/>
      <c r="L53" s="11"/>
      <c r="M53" s="11"/>
    </row>
    <row r="54" spans="1:13" x14ac:dyDescent="0.3">
      <c r="A54" s="11"/>
      <c r="B54" s="11"/>
      <c r="C54" s="11"/>
      <c r="D54" s="12"/>
      <c r="E54" s="13" t="s">
        <v>17</v>
      </c>
      <c r="F54" s="11">
        <v>57</v>
      </c>
      <c r="G54" s="15">
        <v>0</v>
      </c>
      <c r="H54" s="15">
        <v>0</v>
      </c>
      <c r="I54" s="15">
        <v>0</v>
      </c>
      <c r="J54" s="14">
        <f>F54*(G54+ (G54= 0))*(H54+ (H54= 0))*(I54+ (I54= 0))</f>
        <v>57</v>
      </c>
      <c r="K54" s="11"/>
      <c r="L54" s="11"/>
      <c r="M54" s="11"/>
    </row>
    <row r="55" spans="1:13" x14ac:dyDescent="0.3">
      <c r="A55" s="11"/>
      <c r="B55" s="11"/>
      <c r="C55" s="11"/>
      <c r="D55" s="12"/>
      <c r="E55" s="11"/>
      <c r="F55" s="11"/>
      <c r="G55" s="11"/>
      <c r="H55" s="11"/>
      <c r="I55" s="11"/>
      <c r="J55" s="16" t="s">
        <v>60</v>
      </c>
      <c r="K55" s="10">
        <f>SUM(J54:J54)</f>
        <v>57</v>
      </c>
      <c r="L55" s="15">
        <v>180.36</v>
      </c>
      <c r="M55" s="10">
        <f>ROUND(L55*K55,2)</f>
        <v>10280.52</v>
      </c>
    </row>
    <row r="56" spans="1:13" ht="1.05" customHeight="1" x14ac:dyDescent="0.3">
      <c r="A56" s="17"/>
      <c r="B56" s="17"/>
      <c r="C56" s="17"/>
      <c r="D56" s="22"/>
      <c r="E56" s="17"/>
      <c r="F56" s="17"/>
      <c r="G56" s="17"/>
      <c r="H56" s="17"/>
      <c r="I56" s="17"/>
      <c r="J56" s="17"/>
      <c r="K56" s="17"/>
      <c r="L56" s="17"/>
      <c r="M56" s="17"/>
    </row>
    <row r="57" spans="1:13" x14ac:dyDescent="0.3">
      <c r="A57" s="11"/>
      <c r="B57" s="11"/>
      <c r="C57" s="11"/>
      <c r="D57" s="12"/>
      <c r="E57" s="11"/>
      <c r="F57" s="11"/>
      <c r="G57" s="11"/>
      <c r="H57" s="11"/>
      <c r="I57" s="11"/>
      <c r="J57" s="16" t="s">
        <v>61</v>
      </c>
      <c r="K57" s="18">
        <v>1</v>
      </c>
      <c r="L57" s="10">
        <f>M50+M55</f>
        <v>13151.52</v>
      </c>
      <c r="M57" s="10">
        <f>ROUND(L57*K57,2)</f>
        <v>13151.52</v>
      </c>
    </row>
    <row r="58" spans="1:13" ht="1.05" customHeight="1" x14ac:dyDescent="0.3">
      <c r="A58" s="17"/>
      <c r="B58" s="17"/>
      <c r="C58" s="17"/>
      <c r="D58" s="22"/>
      <c r="E58" s="17"/>
      <c r="F58" s="17"/>
      <c r="G58" s="17"/>
      <c r="H58" s="17"/>
      <c r="I58" s="17"/>
      <c r="J58" s="17"/>
      <c r="K58" s="17"/>
      <c r="L58" s="17"/>
      <c r="M58" s="17"/>
    </row>
    <row r="59" spans="1:13" ht="20.399999999999999" x14ac:dyDescent="0.3">
      <c r="A59" s="7" t="s">
        <v>62</v>
      </c>
      <c r="B59" s="7" t="s">
        <v>16</v>
      </c>
      <c r="C59" s="7" t="s">
        <v>17</v>
      </c>
      <c r="D59" s="20" t="s">
        <v>63</v>
      </c>
      <c r="E59" s="8"/>
      <c r="F59" s="8"/>
      <c r="G59" s="8"/>
      <c r="H59" s="8"/>
      <c r="I59" s="8"/>
      <c r="J59" s="8"/>
      <c r="K59" s="9">
        <f>K106</f>
        <v>1</v>
      </c>
      <c r="L59" s="10">
        <f>L106</f>
        <v>38560</v>
      </c>
      <c r="M59" s="10">
        <f>M106</f>
        <v>38560</v>
      </c>
    </row>
    <row r="60" spans="1:13" x14ac:dyDescent="0.3">
      <c r="A60" s="11"/>
      <c r="B60" s="11"/>
      <c r="C60" s="11"/>
      <c r="D60" s="12"/>
      <c r="E60" s="11"/>
      <c r="F60" s="11"/>
      <c r="G60" s="11"/>
      <c r="H60" s="11"/>
      <c r="I60" s="11"/>
      <c r="J60" s="11"/>
      <c r="K60" s="11"/>
      <c r="L60" s="11"/>
      <c r="M60" s="11"/>
    </row>
    <row r="61" spans="1:13" x14ac:dyDescent="0.3">
      <c r="A61" s="13" t="s">
        <v>64</v>
      </c>
      <c r="B61" s="13" t="s">
        <v>21</v>
      </c>
      <c r="C61" s="13" t="s">
        <v>66</v>
      </c>
      <c r="D61" s="21" t="s">
        <v>65</v>
      </c>
      <c r="E61" s="11"/>
      <c r="F61" s="11"/>
      <c r="G61" s="11"/>
      <c r="H61" s="11"/>
      <c r="I61" s="11"/>
      <c r="J61" s="11"/>
      <c r="K61" s="14">
        <f>K64</f>
        <v>1</v>
      </c>
      <c r="L61" s="14">
        <f>L64</f>
        <v>360</v>
      </c>
      <c r="M61" s="14">
        <f>M64</f>
        <v>360</v>
      </c>
    </row>
    <row r="62" spans="1:13" ht="387.6" x14ac:dyDescent="0.3">
      <c r="A62" s="11"/>
      <c r="B62" s="11"/>
      <c r="C62" s="11"/>
      <c r="D62" s="12" t="s">
        <v>67</v>
      </c>
      <c r="E62" s="11"/>
      <c r="F62" s="11"/>
      <c r="G62" s="11"/>
      <c r="H62" s="11"/>
      <c r="I62" s="11"/>
      <c r="J62" s="11"/>
      <c r="K62" s="11"/>
      <c r="L62" s="11"/>
      <c r="M62" s="11"/>
    </row>
    <row r="63" spans="1:13" x14ac:dyDescent="0.3">
      <c r="A63" s="11"/>
      <c r="B63" s="11"/>
      <c r="C63" s="11"/>
      <c r="D63" s="12"/>
      <c r="E63" s="13" t="s">
        <v>17</v>
      </c>
      <c r="F63" s="11">
        <v>1</v>
      </c>
      <c r="G63" s="15">
        <v>0</v>
      </c>
      <c r="H63" s="15">
        <v>0</v>
      </c>
      <c r="I63" s="15">
        <v>0</v>
      </c>
      <c r="J63" s="14">
        <f>F63*(G63+ (G63= 0))*(H63+ (H63= 0))*(I63+ (I63= 0))</f>
        <v>1</v>
      </c>
      <c r="K63" s="11"/>
      <c r="L63" s="11"/>
      <c r="M63" s="11"/>
    </row>
    <row r="64" spans="1:13" x14ac:dyDescent="0.3">
      <c r="A64" s="11"/>
      <c r="B64" s="11"/>
      <c r="C64" s="11"/>
      <c r="D64" s="12"/>
      <c r="E64" s="11"/>
      <c r="F64" s="11"/>
      <c r="G64" s="11"/>
      <c r="H64" s="11"/>
      <c r="I64" s="11"/>
      <c r="J64" s="16" t="s">
        <v>68</v>
      </c>
      <c r="K64" s="10">
        <f>SUM(J63:J63)</f>
        <v>1</v>
      </c>
      <c r="L64" s="15">
        <v>360</v>
      </c>
      <c r="M64" s="10">
        <f>ROUND(L64*K64,2)</f>
        <v>360</v>
      </c>
    </row>
    <row r="65" spans="1:13" ht="1.05" customHeight="1" x14ac:dyDescent="0.3">
      <c r="A65" s="17"/>
      <c r="B65" s="17"/>
      <c r="C65" s="17"/>
      <c r="D65" s="22"/>
      <c r="E65" s="17"/>
      <c r="F65" s="17"/>
      <c r="G65" s="17"/>
      <c r="H65" s="17"/>
      <c r="I65" s="17"/>
      <c r="J65" s="17"/>
      <c r="K65" s="17"/>
      <c r="L65" s="17"/>
      <c r="M65" s="17"/>
    </row>
    <row r="66" spans="1:13" x14ac:dyDescent="0.3">
      <c r="A66" s="13" t="s">
        <v>69</v>
      </c>
      <c r="B66" s="13" t="s">
        <v>21</v>
      </c>
      <c r="C66" s="13" t="s">
        <v>22</v>
      </c>
      <c r="D66" s="21" t="s">
        <v>70</v>
      </c>
      <c r="E66" s="11"/>
      <c r="F66" s="11"/>
      <c r="G66" s="11"/>
      <c r="H66" s="11"/>
      <c r="I66" s="11"/>
      <c r="J66" s="11"/>
      <c r="K66" s="14">
        <f>K69</f>
        <v>5</v>
      </c>
      <c r="L66" s="14">
        <f>L69</f>
        <v>100</v>
      </c>
      <c r="M66" s="14">
        <f>M69</f>
        <v>500</v>
      </c>
    </row>
    <row r="67" spans="1:13" ht="326.39999999999998" x14ac:dyDescent="0.3">
      <c r="A67" s="11"/>
      <c r="B67" s="11"/>
      <c r="C67" s="11"/>
      <c r="D67" s="12" t="s">
        <v>71</v>
      </c>
      <c r="E67" s="11"/>
      <c r="F67" s="11"/>
      <c r="G67" s="11"/>
      <c r="H67" s="11"/>
      <c r="I67" s="11"/>
      <c r="J67" s="11"/>
      <c r="K67" s="11"/>
      <c r="L67" s="11"/>
      <c r="M67" s="11"/>
    </row>
    <row r="68" spans="1:13" x14ac:dyDescent="0.3">
      <c r="A68" s="11"/>
      <c r="B68" s="11"/>
      <c r="C68" s="11"/>
      <c r="D68" s="12"/>
      <c r="E68" s="13" t="s">
        <v>17</v>
      </c>
      <c r="F68" s="11">
        <v>5</v>
      </c>
      <c r="G68" s="15">
        <v>0</v>
      </c>
      <c r="H68" s="15">
        <v>0</v>
      </c>
      <c r="I68" s="15">
        <v>0</v>
      </c>
      <c r="J68" s="14">
        <f>F68*(G68+ (G68= 0))*(H68+ (H68= 0))*(I68+ (I68= 0))</f>
        <v>5</v>
      </c>
      <c r="K68" s="11"/>
      <c r="L68" s="11"/>
      <c r="M68" s="11"/>
    </row>
    <row r="69" spans="1:13" x14ac:dyDescent="0.3">
      <c r="A69" s="11"/>
      <c r="B69" s="11"/>
      <c r="C69" s="11"/>
      <c r="D69" s="12"/>
      <c r="E69" s="11"/>
      <c r="F69" s="11"/>
      <c r="G69" s="11"/>
      <c r="H69" s="11"/>
      <c r="I69" s="11"/>
      <c r="J69" s="16" t="s">
        <v>72</v>
      </c>
      <c r="K69" s="10">
        <f>SUM(J68:J68)</f>
        <v>5</v>
      </c>
      <c r="L69" s="15">
        <v>100</v>
      </c>
      <c r="M69" s="10">
        <f>ROUND(L69*K69,2)</f>
        <v>500</v>
      </c>
    </row>
    <row r="70" spans="1:13" ht="1.05" customHeight="1" x14ac:dyDescent="0.3">
      <c r="A70" s="17"/>
      <c r="B70" s="17"/>
      <c r="C70" s="17"/>
      <c r="D70" s="22"/>
      <c r="E70" s="17"/>
      <c r="F70" s="17"/>
      <c r="G70" s="17"/>
      <c r="H70" s="17"/>
      <c r="I70" s="17"/>
      <c r="J70" s="17"/>
      <c r="K70" s="17"/>
      <c r="L70" s="17"/>
      <c r="M70" s="17"/>
    </row>
    <row r="71" spans="1:13" x14ac:dyDescent="0.3">
      <c r="A71" s="13" t="s">
        <v>73</v>
      </c>
      <c r="B71" s="13" t="s">
        <v>21</v>
      </c>
      <c r="C71" s="13" t="s">
        <v>22</v>
      </c>
      <c r="D71" s="21" t="s">
        <v>74</v>
      </c>
      <c r="E71" s="11"/>
      <c r="F71" s="11"/>
      <c r="G71" s="11"/>
      <c r="H71" s="11"/>
      <c r="I71" s="11"/>
      <c r="J71" s="11"/>
      <c r="K71" s="14">
        <f>K74</f>
        <v>10</v>
      </c>
      <c r="L71" s="14">
        <f>L74</f>
        <v>80</v>
      </c>
      <c r="M71" s="14">
        <f>M74</f>
        <v>800</v>
      </c>
    </row>
    <row r="72" spans="1:13" ht="346.8" x14ac:dyDescent="0.3">
      <c r="A72" s="11"/>
      <c r="B72" s="11"/>
      <c r="C72" s="11"/>
      <c r="D72" s="12" t="s">
        <v>75</v>
      </c>
      <c r="E72" s="11"/>
      <c r="F72" s="11"/>
      <c r="G72" s="11"/>
      <c r="H72" s="11"/>
      <c r="I72" s="11"/>
      <c r="J72" s="11"/>
      <c r="K72" s="11"/>
      <c r="L72" s="11"/>
      <c r="M72" s="11"/>
    </row>
    <row r="73" spans="1:13" x14ac:dyDescent="0.3">
      <c r="A73" s="11"/>
      <c r="B73" s="11"/>
      <c r="C73" s="11"/>
      <c r="D73" s="12"/>
      <c r="E73" s="13" t="s">
        <v>17</v>
      </c>
      <c r="F73" s="11">
        <v>10</v>
      </c>
      <c r="G73" s="15">
        <v>0</v>
      </c>
      <c r="H73" s="15">
        <v>0</v>
      </c>
      <c r="I73" s="15">
        <v>0</v>
      </c>
      <c r="J73" s="14">
        <f>F73*(G73+ (G73= 0))*(H73+ (H73= 0))*(I73+ (I73= 0))</f>
        <v>10</v>
      </c>
      <c r="K73" s="11"/>
      <c r="L73" s="11"/>
      <c r="M73" s="11"/>
    </row>
    <row r="74" spans="1:13" x14ac:dyDescent="0.3">
      <c r="A74" s="11"/>
      <c r="B74" s="11"/>
      <c r="C74" s="11"/>
      <c r="D74" s="12"/>
      <c r="E74" s="11"/>
      <c r="F74" s="11"/>
      <c r="G74" s="11"/>
      <c r="H74" s="11"/>
      <c r="I74" s="11"/>
      <c r="J74" s="16" t="s">
        <v>76</v>
      </c>
      <c r="K74" s="10">
        <f>SUM(J73:J73)</f>
        <v>10</v>
      </c>
      <c r="L74" s="15">
        <v>80</v>
      </c>
      <c r="M74" s="10">
        <f>ROUND(L74*K74,2)</f>
        <v>800</v>
      </c>
    </row>
    <row r="75" spans="1:13" ht="1.05" customHeight="1" x14ac:dyDescent="0.3">
      <c r="A75" s="17"/>
      <c r="B75" s="17"/>
      <c r="C75" s="17"/>
      <c r="D75" s="22"/>
      <c r="E75" s="17"/>
      <c r="F75" s="17"/>
      <c r="G75" s="17"/>
      <c r="H75" s="17"/>
      <c r="I75" s="17"/>
      <c r="J75" s="17"/>
      <c r="K75" s="17"/>
      <c r="L75" s="17"/>
      <c r="M75" s="17"/>
    </row>
    <row r="76" spans="1:13" x14ac:dyDescent="0.3">
      <c r="A76" s="13" t="s">
        <v>77</v>
      </c>
      <c r="B76" s="13" t="s">
        <v>21</v>
      </c>
      <c r="C76" s="13" t="s">
        <v>22</v>
      </c>
      <c r="D76" s="21" t="s">
        <v>78</v>
      </c>
      <c r="E76" s="11"/>
      <c r="F76" s="11"/>
      <c r="G76" s="11"/>
      <c r="H76" s="11"/>
      <c r="I76" s="11"/>
      <c r="J76" s="11"/>
      <c r="K76" s="14">
        <f>K79</f>
        <v>1</v>
      </c>
      <c r="L76" s="14">
        <f>L79</f>
        <v>7000</v>
      </c>
      <c r="M76" s="14">
        <f>M79</f>
        <v>7000</v>
      </c>
    </row>
    <row r="77" spans="1:13" ht="326.39999999999998" x14ac:dyDescent="0.3">
      <c r="A77" s="11"/>
      <c r="B77" s="11"/>
      <c r="C77" s="11"/>
      <c r="D77" s="12" t="s">
        <v>79</v>
      </c>
      <c r="E77" s="11"/>
      <c r="F77" s="11"/>
      <c r="G77" s="11"/>
      <c r="H77" s="11"/>
      <c r="I77" s="11"/>
      <c r="J77" s="11"/>
      <c r="K77" s="11"/>
      <c r="L77" s="11"/>
      <c r="M77" s="11"/>
    </row>
    <row r="78" spans="1:13" x14ac:dyDescent="0.3">
      <c r="A78" s="11"/>
      <c r="B78" s="11"/>
      <c r="C78" s="11"/>
      <c r="D78" s="12"/>
      <c r="E78" s="13" t="s">
        <v>17</v>
      </c>
      <c r="F78" s="11">
        <v>1</v>
      </c>
      <c r="G78" s="15">
        <v>0</v>
      </c>
      <c r="H78" s="15">
        <v>0</v>
      </c>
      <c r="I78" s="15">
        <v>0</v>
      </c>
      <c r="J78" s="14">
        <f>F78*(G78+ (G78= 0))*(H78+ (H78= 0))*(I78+ (I78= 0))</f>
        <v>1</v>
      </c>
      <c r="K78" s="11"/>
      <c r="L78" s="11"/>
      <c r="M78" s="11"/>
    </row>
    <row r="79" spans="1:13" x14ac:dyDescent="0.3">
      <c r="A79" s="11"/>
      <c r="B79" s="11"/>
      <c r="C79" s="11"/>
      <c r="D79" s="12"/>
      <c r="E79" s="11"/>
      <c r="F79" s="11"/>
      <c r="G79" s="11"/>
      <c r="H79" s="11"/>
      <c r="I79" s="11"/>
      <c r="J79" s="16" t="s">
        <v>80</v>
      </c>
      <c r="K79" s="10">
        <f>SUM(J78:J78)</f>
        <v>1</v>
      </c>
      <c r="L79" s="15">
        <v>7000</v>
      </c>
      <c r="M79" s="10">
        <f>ROUND(L79*K79,2)</f>
        <v>7000</v>
      </c>
    </row>
    <row r="80" spans="1:13" ht="1.05" customHeight="1" x14ac:dyDescent="0.3">
      <c r="A80" s="17"/>
      <c r="B80" s="17"/>
      <c r="C80" s="17"/>
      <c r="D80" s="22"/>
      <c r="E80" s="17"/>
      <c r="F80" s="17"/>
      <c r="G80" s="17"/>
      <c r="H80" s="17"/>
      <c r="I80" s="17"/>
      <c r="J80" s="17"/>
      <c r="K80" s="17"/>
      <c r="L80" s="17"/>
      <c r="M80" s="17"/>
    </row>
    <row r="81" spans="1:13" x14ac:dyDescent="0.3">
      <c r="A81" s="13" t="s">
        <v>81</v>
      </c>
      <c r="B81" s="13" t="s">
        <v>21</v>
      </c>
      <c r="C81" s="13" t="s">
        <v>66</v>
      </c>
      <c r="D81" s="21" t="s">
        <v>82</v>
      </c>
      <c r="E81" s="11"/>
      <c r="F81" s="11"/>
      <c r="G81" s="11"/>
      <c r="H81" s="11"/>
      <c r="I81" s="11"/>
      <c r="J81" s="11"/>
      <c r="K81" s="14">
        <f>K84</f>
        <v>1</v>
      </c>
      <c r="L81" s="14">
        <f>L84</f>
        <v>1600</v>
      </c>
      <c r="M81" s="14">
        <f>M84</f>
        <v>1600</v>
      </c>
    </row>
    <row r="82" spans="1:13" ht="367.2" x14ac:dyDescent="0.3">
      <c r="A82" s="11"/>
      <c r="B82" s="11"/>
      <c r="C82" s="11"/>
      <c r="D82" s="12" t="s">
        <v>83</v>
      </c>
      <c r="E82" s="11"/>
      <c r="F82" s="11"/>
      <c r="G82" s="11"/>
      <c r="H82" s="11"/>
      <c r="I82" s="11"/>
      <c r="J82" s="11"/>
      <c r="K82" s="11"/>
      <c r="L82" s="11"/>
      <c r="M82" s="11"/>
    </row>
    <row r="83" spans="1:13" x14ac:dyDescent="0.3">
      <c r="A83" s="11"/>
      <c r="B83" s="11"/>
      <c r="C83" s="11"/>
      <c r="D83" s="12"/>
      <c r="E83" s="13" t="s">
        <v>17</v>
      </c>
      <c r="F83" s="11">
        <v>1</v>
      </c>
      <c r="G83" s="15">
        <v>0</v>
      </c>
      <c r="H83" s="15">
        <v>0</v>
      </c>
      <c r="I83" s="15">
        <v>0</v>
      </c>
      <c r="J83" s="14">
        <f>F83*(G83+ (G83= 0))*(H83+ (H83= 0))*(I83+ (I83= 0))</f>
        <v>1</v>
      </c>
      <c r="K83" s="11"/>
      <c r="L83" s="11"/>
      <c r="M83" s="11"/>
    </row>
    <row r="84" spans="1:13" x14ac:dyDescent="0.3">
      <c r="A84" s="11"/>
      <c r="B84" s="11"/>
      <c r="C84" s="11"/>
      <c r="D84" s="12"/>
      <c r="E84" s="11"/>
      <c r="F84" s="11"/>
      <c r="G84" s="11"/>
      <c r="H84" s="11"/>
      <c r="I84" s="11"/>
      <c r="J84" s="16" t="s">
        <v>84</v>
      </c>
      <c r="K84" s="10">
        <f>SUM(J83:J83)</f>
        <v>1</v>
      </c>
      <c r="L84" s="15">
        <v>1600</v>
      </c>
      <c r="M84" s="10">
        <f>ROUND(L84*K84,2)</f>
        <v>1600</v>
      </c>
    </row>
    <row r="85" spans="1:13" ht="1.05" customHeight="1" x14ac:dyDescent="0.3">
      <c r="A85" s="17"/>
      <c r="B85" s="17"/>
      <c r="C85" s="17"/>
      <c r="D85" s="22"/>
      <c r="E85" s="17"/>
      <c r="F85" s="17"/>
      <c r="G85" s="17"/>
      <c r="H85" s="17"/>
      <c r="I85" s="17"/>
      <c r="J85" s="17"/>
      <c r="K85" s="17"/>
      <c r="L85" s="17"/>
      <c r="M85" s="17"/>
    </row>
    <row r="86" spans="1:13" x14ac:dyDescent="0.3">
      <c r="A86" s="13" t="s">
        <v>85</v>
      </c>
      <c r="B86" s="13" t="s">
        <v>21</v>
      </c>
      <c r="C86" s="13" t="s">
        <v>66</v>
      </c>
      <c r="D86" s="21" t="s">
        <v>86</v>
      </c>
      <c r="E86" s="11"/>
      <c r="F86" s="11"/>
      <c r="G86" s="11"/>
      <c r="H86" s="11"/>
      <c r="I86" s="11"/>
      <c r="J86" s="11"/>
      <c r="K86" s="14">
        <f>K89</f>
        <v>1</v>
      </c>
      <c r="L86" s="14">
        <f>L89</f>
        <v>600</v>
      </c>
      <c r="M86" s="14">
        <f>M89</f>
        <v>600</v>
      </c>
    </row>
    <row r="87" spans="1:13" ht="367.2" x14ac:dyDescent="0.3">
      <c r="A87" s="11"/>
      <c r="B87" s="11"/>
      <c r="C87" s="11"/>
      <c r="D87" s="12" t="s">
        <v>87</v>
      </c>
      <c r="E87" s="11"/>
      <c r="F87" s="11"/>
      <c r="G87" s="11"/>
      <c r="H87" s="11"/>
      <c r="I87" s="11"/>
      <c r="J87" s="11"/>
      <c r="K87" s="11"/>
      <c r="L87" s="11"/>
      <c r="M87" s="11"/>
    </row>
    <row r="88" spans="1:13" x14ac:dyDescent="0.3">
      <c r="A88" s="11"/>
      <c r="B88" s="11"/>
      <c r="C88" s="11"/>
      <c r="D88" s="12"/>
      <c r="E88" s="13" t="s">
        <v>17</v>
      </c>
      <c r="F88" s="11">
        <v>1</v>
      </c>
      <c r="G88" s="15">
        <v>0</v>
      </c>
      <c r="H88" s="15">
        <v>0</v>
      </c>
      <c r="I88" s="15">
        <v>0</v>
      </c>
      <c r="J88" s="14">
        <f>F88*(G88+ (G88= 0))*(H88+ (H88= 0))*(I88+ (I88= 0))</f>
        <v>1</v>
      </c>
      <c r="K88" s="11"/>
      <c r="L88" s="11"/>
      <c r="M88" s="11"/>
    </row>
    <row r="89" spans="1:13" x14ac:dyDescent="0.3">
      <c r="A89" s="11"/>
      <c r="B89" s="11"/>
      <c r="C89" s="11"/>
      <c r="D89" s="12"/>
      <c r="E89" s="11"/>
      <c r="F89" s="11"/>
      <c r="G89" s="11"/>
      <c r="H89" s="11"/>
      <c r="I89" s="11"/>
      <c r="J89" s="16" t="s">
        <v>88</v>
      </c>
      <c r="K89" s="10">
        <f>SUM(J88:J88)</f>
        <v>1</v>
      </c>
      <c r="L89" s="15">
        <v>600</v>
      </c>
      <c r="M89" s="10">
        <f>ROUND(L89*K89,2)</f>
        <v>600</v>
      </c>
    </row>
    <row r="90" spans="1:13" ht="1.05" customHeight="1" x14ac:dyDescent="0.3">
      <c r="A90" s="17"/>
      <c r="B90" s="17"/>
      <c r="C90" s="17"/>
      <c r="D90" s="22"/>
      <c r="E90" s="17"/>
      <c r="F90" s="17"/>
      <c r="G90" s="17"/>
      <c r="H90" s="17"/>
      <c r="I90" s="17"/>
      <c r="J90" s="17"/>
      <c r="K90" s="17"/>
      <c r="L90" s="17"/>
      <c r="M90" s="17"/>
    </row>
    <row r="91" spans="1:13" x14ac:dyDescent="0.3">
      <c r="A91" s="13" t="s">
        <v>89</v>
      </c>
      <c r="B91" s="13" t="s">
        <v>21</v>
      </c>
      <c r="C91" s="13" t="s">
        <v>66</v>
      </c>
      <c r="D91" s="21" t="s">
        <v>90</v>
      </c>
      <c r="E91" s="11"/>
      <c r="F91" s="11"/>
      <c r="G91" s="11"/>
      <c r="H91" s="11"/>
      <c r="I91" s="11"/>
      <c r="J91" s="11"/>
      <c r="K91" s="14">
        <f>K94</f>
        <v>1</v>
      </c>
      <c r="L91" s="14">
        <f>L94</f>
        <v>700</v>
      </c>
      <c r="M91" s="14">
        <f>M94</f>
        <v>700</v>
      </c>
    </row>
    <row r="92" spans="1:13" ht="367.2" x14ac:dyDescent="0.3">
      <c r="A92" s="11"/>
      <c r="B92" s="11"/>
      <c r="C92" s="11"/>
      <c r="D92" s="12" t="s">
        <v>91</v>
      </c>
      <c r="E92" s="11"/>
      <c r="F92" s="11"/>
      <c r="G92" s="11"/>
      <c r="H92" s="11"/>
      <c r="I92" s="11"/>
      <c r="J92" s="11"/>
      <c r="K92" s="11"/>
      <c r="L92" s="11"/>
      <c r="M92" s="11"/>
    </row>
    <row r="93" spans="1:13" x14ac:dyDescent="0.3">
      <c r="A93" s="11"/>
      <c r="B93" s="11"/>
      <c r="C93" s="11"/>
      <c r="D93" s="12"/>
      <c r="E93" s="13" t="s">
        <v>17</v>
      </c>
      <c r="F93" s="11">
        <v>1</v>
      </c>
      <c r="G93" s="15">
        <v>0</v>
      </c>
      <c r="H93" s="15">
        <v>0</v>
      </c>
      <c r="I93" s="15">
        <v>0</v>
      </c>
      <c r="J93" s="14">
        <f>F93*(G93+ (G93= 0))*(H93+ (H93= 0))*(I93+ (I93= 0))</f>
        <v>1</v>
      </c>
      <c r="K93" s="11"/>
      <c r="L93" s="11"/>
      <c r="M93" s="11"/>
    </row>
    <row r="94" spans="1:13" x14ac:dyDescent="0.3">
      <c r="A94" s="11"/>
      <c r="B94" s="11"/>
      <c r="C94" s="11"/>
      <c r="D94" s="12"/>
      <c r="E94" s="11"/>
      <c r="F94" s="11"/>
      <c r="G94" s="11"/>
      <c r="H94" s="11"/>
      <c r="I94" s="11"/>
      <c r="J94" s="16" t="s">
        <v>92</v>
      </c>
      <c r="K94" s="10">
        <f>SUM(J93:J93)</f>
        <v>1</v>
      </c>
      <c r="L94" s="15">
        <v>700</v>
      </c>
      <c r="M94" s="10">
        <f>ROUND(L94*K94,2)</f>
        <v>700</v>
      </c>
    </row>
    <row r="95" spans="1:13" ht="1.05" customHeight="1" x14ac:dyDescent="0.3">
      <c r="A95" s="17"/>
      <c r="B95" s="17"/>
      <c r="C95" s="17"/>
      <c r="D95" s="22"/>
      <c r="E95" s="17"/>
      <c r="F95" s="17"/>
      <c r="G95" s="17"/>
      <c r="H95" s="17"/>
      <c r="I95" s="17"/>
      <c r="J95" s="17"/>
      <c r="K95" s="17"/>
      <c r="L95" s="17"/>
      <c r="M95" s="17"/>
    </row>
    <row r="96" spans="1:13" x14ac:dyDescent="0.3">
      <c r="A96" s="13" t="s">
        <v>93</v>
      </c>
      <c r="B96" s="13" t="s">
        <v>21</v>
      </c>
      <c r="C96" s="13" t="s">
        <v>66</v>
      </c>
      <c r="D96" s="21" t="s">
        <v>94</v>
      </c>
      <c r="E96" s="11"/>
      <c r="F96" s="11"/>
      <c r="G96" s="11"/>
      <c r="H96" s="11"/>
      <c r="I96" s="11"/>
      <c r="J96" s="11"/>
      <c r="K96" s="14">
        <f>K99</f>
        <v>1</v>
      </c>
      <c r="L96" s="14">
        <f>L99</f>
        <v>25000</v>
      </c>
      <c r="M96" s="14">
        <f>M99</f>
        <v>25000</v>
      </c>
    </row>
    <row r="97" spans="1:13" ht="387.6" x14ac:dyDescent="0.3">
      <c r="A97" s="11"/>
      <c r="B97" s="11"/>
      <c r="C97" s="11"/>
      <c r="D97" s="12" t="s">
        <v>95</v>
      </c>
      <c r="E97" s="11"/>
      <c r="F97" s="11"/>
      <c r="G97" s="11"/>
      <c r="H97" s="11"/>
      <c r="I97" s="11"/>
      <c r="J97" s="11"/>
      <c r="K97" s="11"/>
      <c r="L97" s="11"/>
      <c r="M97" s="11"/>
    </row>
    <row r="98" spans="1:13" x14ac:dyDescent="0.3">
      <c r="A98" s="11"/>
      <c r="B98" s="11"/>
      <c r="C98" s="11"/>
      <c r="D98" s="12"/>
      <c r="E98" s="13" t="s">
        <v>17</v>
      </c>
      <c r="F98" s="11">
        <v>1</v>
      </c>
      <c r="G98" s="15">
        <v>0</v>
      </c>
      <c r="H98" s="15">
        <v>0</v>
      </c>
      <c r="I98" s="15">
        <v>0</v>
      </c>
      <c r="J98" s="14">
        <f>F98*(G98+ (G98= 0))*(H98+ (H98= 0))*(I98+ (I98= 0))</f>
        <v>1</v>
      </c>
      <c r="K98" s="11"/>
      <c r="L98" s="11"/>
      <c r="M98" s="11"/>
    </row>
    <row r="99" spans="1:13" x14ac:dyDescent="0.3">
      <c r="A99" s="11"/>
      <c r="B99" s="11"/>
      <c r="C99" s="11"/>
      <c r="D99" s="12"/>
      <c r="E99" s="11"/>
      <c r="F99" s="11"/>
      <c r="G99" s="11"/>
      <c r="H99" s="11"/>
      <c r="I99" s="11"/>
      <c r="J99" s="16" t="s">
        <v>96</v>
      </c>
      <c r="K99" s="10">
        <f>SUM(J98:J98)</f>
        <v>1</v>
      </c>
      <c r="L99" s="15">
        <v>25000</v>
      </c>
      <c r="M99" s="10">
        <f>ROUND(L99*K99,2)</f>
        <v>25000</v>
      </c>
    </row>
    <row r="100" spans="1:13" ht="1.05" customHeight="1" x14ac:dyDescent="0.3">
      <c r="A100" s="17"/>
      <c r="B100" s="17"/>
      <c r="C100" s="17"/>
      <c r="D100" s="22"/>
      <c r="E100" s="17"/>
      <c r="F100" s="17"/>
      <c r="G100" s="17"/>
      <c r="H100" s="17"/>
      <c r="I100" s="17"/>
      <c r="J100" s="17"/>
      <c r="K100" s="17"/>
      <c r="L100" s="17"/>
      <c r="M100" s="17"/>
    </row>
    <row r="101" spans="1:13" x14ac:dyDescent="0.3">
      <c r="A101" s="13" t="s">
        <v>97</v>
      </c>
      <c r="B101" s="13" t="s">
        <v>21</v>
      </c>
      <c r="C101" s="13" t="s">
        <v>66</v>
      </c>
      <c r="D101" s="21" t="s">
        <v>98</v>
      </c>
      <c r="E101" s="11"/>
      <c r="F101" s="11"/>
      <c r="G101" s="11"/>
      <c r="H101" s="11"/>
      <c r="I101" s="11"/>
      <c r="J101" s="11"/>
      <c r="K101" s="14">
        <f>K104</f>
        <v>1</v>
      </c>
      <c r="L101" s="14">
        <f>L104</f>
        <v>2000</v>
      </c>
      <c r="M101" s="14">
        <f>M104</f>
        <v>2000</v>
      </c>
    </row>
    <row r="102" spans="1:13" ht="346.8" x14ac:dyDescent="0.3">
      <c r="A102" s="11"/>
      <c r="B102" s="11"/>
      <c r="C102" s="11"/>
      <c r="D102" s="12" t="s">
        <v>99</v>
      </c>
      <c r="E102" s="11"/>
      <c r="F102" s="11"/>
      <c r="G102" s="11"/>
      <c r="H102" s="11"/>
      <c r="I102" s="11"/>
      <c r="J102" s="11"/>
      <c r="K102" s="11"/>
      <c r="L102" s="11"/>
      <c r="M102" s="11"/>
    </row>
    <row r="103" spans="1:13" x14ac:dyDescent="0.3">
      <c r="A103" s="11"/>
      <c r="B103" s="11"/>
      <c r="C103" s="11"/>
      <c r="D103" s="12"/>
      <c r="E103" s="13" t="s">
        <v>17</v>
      </c>
      <c r="F103" s="11">
        <v>1</v>
      </c>
      <c r="G103" s="15">
        <v>0</v>
      </c>
      <c r="H103" s="15">
        <v>0</v>
      </c>
      <c r="I103" s="15">
        <v>0</v>
      </c>
      <c r="J103" s="14">
        <f>F103*(G103+ (G103= 0))*(H103+ (H103= 0))*(I103+ (I103= 0))</f>
        <v>1</v>
      </c>
      <c r="K103" s="11"/>
      <c r="L103" s="11"/>
      <c r="M103" s="11"/>
    </row>
    <row r="104" spans="1:13" x14ac:dyDescent="0.3">
      <c r="A104" s="11"/>
      <c r="B104" s="11"/>
      <c r="C104" s="11"/>
      <c r="D104" s="12"/>
      <c r="E104" s="11"/>
      <c r="F104" s="11"/>
      <c r="G104" s="11"/>
      <c r="H104" s="11"/>
      <c r="I104" s="11"/>
      <c r="J104" s="16" t="s">
        <v>100</v>
      </c>
      <c r="K104" s="10">
        <f>SUM(J103:J103)</f>
        <v>1</v>
      </c>
      <c r="L104" s="15">
        <v>2000</v>
      </c>
      <c r="M104" s="10">
        <f>ROUND(L104*K104,2)</f>
        <v>2000</v>
      </c>
    </row>
    <row r="105" spans="1:13" ht="1.05" customHeight="1" x14ac:dyDescent="0.3">
      <c r="A105" s="17"/>
      <c r="B105" s="17"/>
      <c r="C105" s="17"/>
      <c r="D105" s="22"/>
      <c r="E105" s="17"/>
      <c r="F105" s="17"/>
      <c r="G105" s="17"/>
      <c r="H105" s="17"/>
      <c r="I105" s="17"/>
      <c r="J105" s="17"/>
      <c r="K105" s="17"/>
      <c r="L105" s="17"/>
      <c r="M105" s="17"/>
    </row>
    <row r="106" spans="1:13" x14ac:dyDescent="0.3">
      <c r="A106" s="11"/>
      <c r="B106" s="11"/>
      <c r="C106" s="11"/>
      <c r="D106" s="12"/>
      <c r="E106" s="11"/>
      <c r="F106" s="11"/>
      <c r="G106" s="11"/>
      <c r="H106" s="11"/>
      <c r="I106" s="11"/>
      <c r="J106" s="16" t="s">
        <v>101</v>
      </c>
      <c r="K106" s="18">
        <v>1</v>
      </c>
      <c r="L106" s="10">
        <f>M64+M69+M74+M79+M84+M89+M94+M99+M104</f>
        <v>38560</v>
      </c>
      <c r="M106" s="10">
        <f>ROUND(L106*K106,2)</f>
        <v>38560</v>
      </c>
    </row>
    <row r="107" spans="1:13" ht="1.05" customHeight="1" x14ac:dyDescent="0.3">
      <c r="A107" s="17"/>
      <c r="B107" s="17"/>
      <c r="C107" s="17"/>
      <c r="D107" s="22"/>
      <c r="E107" s="17"/>
      <c r="F107" s="17"/>
      <c r="G107" s="17"/>
      <c r="H107" s="17"/>
      <c r="I107" s="17"/>
      <c r="J107" s="17"/>
      <c r="K107" s="17"/>
      <c r="L107" s="17"/>
      <c r="M107" s="17"/>
    </row>
    <row r="108" spans="1:13" ht="20.399999999999999" x14ac:dyDescent="0.3">
      <c r="A108" s="7" t="s">
        <v>102</v>
      </c>
      <c r="B108" s="7" t="s">
        <v>16</v>
      </c>
      <c r="C108" s="7" t="s">
        <v>17</v>
      </c>
      <c r="D108" s="20" t="s">
        <v>103</v>
      </c>
      <c r="E108" s="8"/>
      <c r="F108" s="8"/>
      <c r="G108" s="8"/>
      <c r="H108" s="8"/>
      <c r="I108" s="8"/>
      <c r="J108" s="8"/>
      <c r="K108" s="9">
        <f>K150</f>
        <v>1</v>
      </c>
      <c r="L108" s="10">
        <f>L150</f>
        <v>16860</v>
      </c>
      <c r="M108" s="10">
        <f>M150</f>
        <v>16860</v>
      </c>
    </row>
    <row r="109" spans="1:13" x14ac:dyDescent="0.3">
      <c r="A109" s="11"/>
      <c r="B109" s="11"/>
      <c r="C109" s="11"/>
      <c r="D109" s="12"/>
      <c r="E109" s="11"/>
      <c r="F109" s="11"/>
      <c r="G109" s="11"/>
      <c r="H109" s="11"/>
      <c r="I109" s="11"/>
      <c r="J109" s="11"/>
      <c r="K109" s="11"/>
      <c r="L109" s="11"/>
      <c r="M109" s="11"/>
    </row>
    <row r="110" spans="1:13" ht="20.399999999999999" x14ac:dyDescent="0.3">
      <c r="A110" s="13" t="s">
        <v>104</v>
      </c>
      <c r="B110" s="13" t="s">
        <v>21</v>
      </c>
      <c r="C110" s="13" t="s">
        <v>22</v>
      </c>
      <c r="D110" s="21" t="s">
        <v>105</v>
      </c>
      <c r="E110" s="11"/>
      <c r="F110" s="11"/>
      <c r="G110" s="11"/>
      <c r="H110" s="11"/>
      <c r="I110" s="11"/>
      <c r="J110" s="11"/>
      <c r="K110" s="14">
        <f>K113</f>
        <v>7</v>
      </c>
      <c r="L110" s="14">
        <f>L113</f>
        <v>1050</v>
      </c>
      <c r="M110" s="14">
        <f>M113</f>
        <v>7350</v>
      </c>
    </row>
    <row r="111" spans="1:13" ht="367.2" x14ac:dyDescent="0.3">
      <c r="A111" s="11"/>
      <c r="B111" s="11"/>
      <c r="C111" s="11"/>
      <c r="D111" s="12" t="s">
        <v>106</v>
      </c>
      <c r="E111" s="11"/>
      <c r="F111" s="11"/>
      <c r="G111" s="11"/>
      <c r="H111" s="11"/>
      <c r="I111" s="11"/>
      <c r="J111" s="11"/>
      <c r="K111" s="11"/>
      <c r="L111" s="11"/>
      <c r="M111" s="11"/>
    </row>
    <row r="112" spans="1:13" x14ac:dyDescent="0.3">
      <c r="A112" s="11"/>
      <c r="B112" s="11"/>
      <c r="C112" s="11"/>
      <c r="D112" s="12"/>
      <c r="E112" s="13" t="s">
        <v>17</v>
      </c>
      <c r="F112" s="11">
        <v>7</v>
      </c>
      <c r="G112" s="15">
        <v>0</v>
      </c>
      <c r="H112" s="15">
        <v>0</v>
      </c>
      <c r="I112" s="15">
        <v>0</v>
      </c>
      <c r="J112" s="14">
        <f>F112*(G112+ (G112= 0))*(H112+ (H112= 0))*(I112+ (I112= 0))</f>
        <v>7</v>
      </c>
      <c r="K112" s="11"/>
      <c r="L112" s="11"/>
      <c r="M112" s="11"/>
    </row>
    <row r="113" spans="1:13" x14ac:dyDescent="0.3">
      <c r="A113" s="11"/>
      <c r="B113" s="11"/>
      <c r="C113" s="11"/>
      <c r="D113" s="12"/>
      <c r="E113" s="11"/>
      <c r="F113" s="11"/>
      <c r="G113" s="11"/>
      <c r="H113" s="11"/>
      <c r="I113" s="11"/>
      <c r="J113" s="16" t="s">
        <v>107</v>
      </c>
      <c r="K113" s="10">
        <f>SUM(J112:J112)</f>
        <v>7</v>
      </c>
      <c r="L113" s="15">
        <v>1050</v>
      </c>
      <c r="M113" s="10">
        <f>ROUND(L113*K113,2)</f>
        <v>7350</v>
      </c>
    </row>
    <row r="114" spans="1:13" ht="1.05" customHeight="1" x14ac:dyDescent="0.3">
      <c r="A114" s="17"/>
      <c r="B114" s="17"/>
      <c r="C114" s="17"/>
      <c r="D114" s="22"/>
      <c r="E114" s="17"/>
      <c r="F114" s="17"/>
      <c r="G114" s="17"/>
      <c r="H114" s="17"/>
      <c r="I114" s="17"/>
      <c r="J114" s="17"/>
      <c r="K114" s="17"/>
      <c r="L114" s="17"/>
      <c r="M114" s="17"/>
    </row>
    <row r="115" spans="1:13" x14ac:dyDescent="0.3">
      <c r="A115" s="13" t="s">
        <v>108</v>
      </c>
      <c r="B115" s="13" t="s">
        <v>21</v>
      </c>
      <c r="C115" s="13" t="s">
        <v>22</v>
      </c>
      <c r="D115" s="21" t="s">
        <v>109</v>
      </c>
      <c r="E115" s="11"/>
      <c r="F115" s="11"/>
      <c r="G115" s="11"/>
      <c r="H115" s="11"/>
      <c r="I115" s="11"/>
      <c r="J115" s="11"/>
      <c r="K115" s="14">
        <f>K118</f>
        <v>20</v>
      </c>
      <c r="L115" s="14">
        <f>L118</f>
        <v>20</v>
      </c>
      <c r="M115" s="14">
        <f>M118</f>
        <v>400</v>
      </c>
    </row>
    <row r="116" spans="1:13" ht="357" x14ac:dyDescent="0.3">
      <c r="A116" s="11"/>
      <c r="B116" s="11"/>
      <c r="C116" s="11"/>
      <c r="D116" s="12" t="s">
        <v>110</v>
      </c>
      <c r="E116" s="11"/>
      <c r="F116" s="11"/>
      <c r="G116" s="11"/>
      <c r="H116" s="11"/>
      <c r="I116" s="11"/>
      <c r="J116" s="11"/>
      <c r="K116" s="11"/>
      <c r="L116" s="11"/>
      <c r="M116" s="11"/>
    </row>
    <row r="117" spans="1:13" x14ac:dyDescent="0.3">
      <c r="A117" s="11"/>
      <c r="B117" s="11"/>
      <c r="C117" s="11"/>
      <c r="D117" s="12"/>
      <c r="E117" s="13" t="s">
        <v>17</v>
      </c>
      <c r="F117" s="11">
        <v>20</v>
      </c>
      <c r="G117" s="15">
        <v>0</v>
      </c>
      <c r="H117" s="15">
        <v>0</v>
      </c>
      <c r="I117" s="15">
        <v>0</v>
      </c>
      <c r="J117" s="14">
        <f>F117*(G117+ (G117= 0))*(H117+ (H117= 0))*(I117+ (I117= 0))</f>
        <v>20</v>
      </c>
      <c r="K117" s="11"/>
      <c r="L117" s="11"/>
      <c r="M117" s="11"/>
    </row>
    <row r="118" spans="1:13" x14ac:dyDescent="0.3">
      <c r="A118" s="11"/>
      <c r="B118" s="11"/>
      <c r="C118" s="11"/>
      <c r="D118" s="12"/>
      <c r="E118" s="11"/>
      <c r="F118" s="11"/>
      <c r="G118" s="11"/>
      <c r="H118" s="11"/>
      <c r="I118" s="11"/>
      <c r="J118" s="16" t="s">
        <v>111</v>
      </c>
      <c r="K118" s="10">
        <f>SUM(J117:J117)</f>
        <v>20</v>
      </c>
      <c r="L118" s="15">
        <v>20</v>
      </c>
      <c r="M118" s="10">
        <f>ROUND(L118*K118,2)</f>
        <v>400</v>
      </c>
    </row>
    <row r="119" spans="1:13" ht="1.05" customHeight="1" x14ac:dyDescent="0.3">
      <c r="A119" s="17"/>
      <c r="B119" s="17"/>
      <c r="C119" s="17"/>
      <c r="D119" s="22"/>
      <c r="E119" s="17"/>
      <c r="F119" s="17"/>
      <c r="G119" s="17"/>
      <c r="H119" s="17"/>
      <c r="I119" s="17"/>
      <c r="J119" s="17"/>
      <c r="K119" s="17"/>
      <c r="L119" s="17"/>
      <c r="M119" s="17"/>
    </row>
    <row r="120" spans="1:13" ht="20.399999999999999" x14ac:dyDescent="0.3">
      <c r="A120" s="13" t="s">
        <v>112</v>
      </c>
      <c r="B120" s="13" t="s">
        <v>21</v>
      </c>
      <c r="C120" s="13" t="s">
        <v>66</v>
      </c>
      <c r="D120" s="21" t="s">
        <v>113</v>
      </c>
      <c r="E120" s="11"/>
      <c r="F120" s="11"/>
      <c r="G120" s="11"/>
      <c r="H120" s="11"/>
      <c r="I120" s="11"/>
      <c r="J120" s="11"/>
      <c r="K120" s="14">
        <f>K123</f>
        <v>1</v>
      </c>
      <c r="L120" s="14">
        <f>L123</f>
        <v>500</v>
      </c>
      <c r="M120" s="14">
        <f>M123</f>
        <v>500</v>
      </c>
    </row>
    <row r="121" spans="1:13" ht="357" x14ac:dyDescent="0.3">
      <c r="A121" s="11"/>
      <c r="B121" s="11"/>
      <c r="C121" s="11"/>
      <c r="D121" s="12" t="s">
        <v>114</v>
      </c>
      <c r="E121" s="11"/>
      <c r="F121" s="11"/>
      <c r="G121" s="11"/>
      <c r="H121" s="11"/>
      <c r="I121" s="11"/>
      <c r="J121" s="11"/>
      <c r="K121" s="11"/>
      <c r="L121" s="11"/>
      <c r="M121" s="11"/>
    </row>
    <row r="122" spans="1:13" x14ac:dyDescent="0.3">
      <c r="A122" s="11"/>
      <c r="B122" s="11"/>
      <c r="C122" s="11"/>
      <c r="D122" s="12"/>
      <c r="E122" s="13" t="s">
        <v>17</v>
      </c>
      <c r="F122" s="11">
        <v>1</v>
      </c>
      <c r="G122" s="15">
        <v>0</v>
      </c>
      <c r="H122" s="15">
        <v>0</v>
      </c>
      <c r="I122" s="15">
        <v>0</v>
      </c>
      <c r="J122" s="14">
        <f>F122*(G122+ (G122= 0))*(H122+ (H122= 0))*(I122+ (I122= 0))</f>
        <v>1</v>
      </c>
      <c r="K122" s="11"/>
      <c r="L122" s="11"/>
      <c r="M122" s="11"/>
    </row>
    <row r="123" spans="1:13" x14ac:dyDescent="0.3">
      <c r="A123" s="11"/>
      <c r="B123" s="11"/>
      <c r="C123" s="11"/>
      <c r="D123" s="12"/>
      <c r="E123" s="11"/>
      <c r="F123" s="11"/>
      <c r="G123" s="11"/>
      <c r="H123" s="11"/>
      <c r="I123" s="11"/>
      <c r="J123" s="16" t="s">
        <v>115</v>
      </c>
      <c r="K123" s="10">
        <f>SUM(J122:J122)</f>
        <v>1</v>
      </c>
      <c r="L123" s="15">
        <v>500</v>
      </c>
      <c r="M123" s="10">
        <f>ROUND(L123*K123,2)</f>
        <v>500</v>
      </c>
    </row>
    <row r="124" spans="1:13" ht="1.05" customHeight="1" x14ac:dyDescent="0.3">
      <c r="A124" s="17"/>
      <c r="B124" s="17"/>
      <c r="C124" s="17"/>
      <c r="D124" s="22"/>
      <c r="E124" s="17"/>
      <c r="F124" s="17"/>
      <c r="G124" s="17"/>
      <c r="H124" s="17"/>
      <c r="I124" s="17"/>
      <c r="J124" s="17"/>
      <c r="K124" s="17"/>
      <c r="L124" s="17"/>
      <c r="M124" s="17"/>
    </row>
    <row r="125" spans="1:13" ht="20.399999999999999" x14ac:dyDescent="0.3">
      <c r="A125" s="13" t="s">
        <v>116</v>
      </c>
      <c r="B125" s="13" t="s">
        <v>21</v>
      </c>
      <c r="C125" s="13" t="s">
        <v>66</v>
      </c>
      <c r="D125" s="21" t="s">
        <v>117</v>
      </c>
      <c r="E125" s="11"/>
      <c r="F125" s="11"/>
      <c r="G125" s="11"/>
      <c r="H125" s="11"/>
      <c r="I125" s="11"/>
      <c r="J125" s="11"/>
      <c r="K125" s="14">
        <f>K128</f>
        <v>1</v>
      </c>
      <c r="L125" s="14">
        <f>L128</f>
        <v>1800</v>
      </c>
      <c r="M125" s="14">
        <f>M128</f>
        <v>1800</v>
      </c>
    </row>
    <row r="126" spans="1:13" ht="346.8" x14ac:dyDescent="0.3">
      <c r="A126" s="11"/>
      <c r="B126" s="11"/>
      <c r="C126" s="11"/>
      <c r="D126" s="12" t="s">
        <v>118</v>
      </c>
      <c r="E126" s="11"/>
      <c r="F126" s="11"/>
      <c r="G126" s="11"/>
      <c r="H126" s="11"/>
      <c r="I126" s="11"/>
      <c r="J126" s="11"/>
      <c r="K126" s="11"/>
      <c r="L126" s="11"/>
      <c r="M126" s="11"/>
    </row>
    <row r="127" spans="1:13" x14ac:dyDescent="0.3">
      <c r="A127" s="11"/>
      <c r="B127" s="11"/>
      <c r="C127" s="11"/>
      <c r="D127" s="12"/>
      <c r="E127" s="13" t="s">
        <v>17</v>
      </c>
      <c r="F127" s="11">
        <v>1</v>
      </c>
      <c r="G127" s="15">
        <v>0</v>
      </c>
      <c r="H127" s="15">
        <v>0</v>
      </c>
      <c r="I127" s="15">
        <v>0</v>
      </c>
      <c r="J127" s="14">
        <f>F127*(G127+ (G127= 0))*(H127+ (H127= 0))*(I127+ (I127= 0))</f>
        <v>1</v>
      </c>
      <c r="K127" s="11"/>
      <c r="L127" s="11"/>
      <c r="M127" s="11"/>
    </row>
    <row r="128" spans="1:13" x14ac:dyDescent="0.3">
      <c r="A128" s="11"/>
      <c r="B128" s="11"/>
      <c r="C128" s="11"/>
      <c r="D128" s="12"/>
      <c r="E128" s="11"/>
      <c r="F128" s="11"/>
      <c r="G128" s="11"/>
      <c r="H128" s="11"/>
      <c r="I128" s="11"/>
      <c r="J128" s="16" t="s">
        <v>119</v>
      </c>
      <c r="K128" s="10">
        <f>SUM(J127:J127)</f>
        <v>1</v>
      </c>
      <c r="L128" s="15">
        <v>1800</v>
      </c>
      <c r="M128" s="10">
        <f>ROUND(L128*K128,2)</f>
        <v>1800</v>
      </c>
    </row>
    <row r="129" spans="1:13" ht="1.05" customHeight="1" x14ac:dyDescent="0.3">
      <c r="A129" s="17"/>
      <c r="B129" s="17"/>
      <c r="C129" s="17"/>
      <c r="D129" s="22"/>
      <c r="E129" s="17"/>
      <c r="F129" s="17"/>
      <c r="G129" s="17"/>
      <c r="H129" s="17"/>
      <c r="I129" s="17"/>
      <c r="J129" s="17"/>
      <c r="K129" s="17"/>
      <c r="L129" s="17"/>
      <c r="M129" s="17"/>
    </row>
    <row r="130" spans="1:13" ht="20.399999999999999" x14ac:dyDescent="0.3">
      <c r="A130" s="13" t="s">
        <v>120</v>
      </c>
      <c r="B130" s="13" t="s">
        <v>21</v>
      </c>
      <c r="C130" s="13" t="s">
        <v>22</v>
      </c>
      <c r="D130" s="21" t="s">
        <v>121</v>
      </c>
      <c r="E130" s="11"/>
      <c r="F130" s="11"/>
      <c r="G130" s="11"/>
      <c r="H130" s="11"/>
      <c r="I130" s="11"/>
      <c r="J130" s="11"/>
      <c r="K130" s="14">
        <f>K133</f>
        <v>6</v>
      </c>
      <c r="L130" s="14">
        <f>L133</f>
        <v>200</v>
      </c>
      <c r="M130" s="14">
        <f>M133</f>
        <v>1200</v>
      </c>
    </row>
    <row r="131" spans="1:13" ht="357" x14ac:dyDescent="0.3">
      <c r="A131" s="11"/>
      <c r="B131" s="11"/>
      <c r="C131" s="11"/>
      <c r="D131" s="12" t="s">
        <v>122</v>
      </c>
      <c r="E131" s="11"/>
      <c r="F131" s="11"/>
      <c r="G131" s="11"/>
      <c r="H131" s="11"/>
      <c r="I131" s="11"/>
      <c r="J131" s="11"/>
      <c r="K131" s="11"/>
      <c r="L131" s="11"/>
      <c r="M131" s="11"/>
    </row>
    <row r="132" spans="1:13" x14ac:dyDescent="0.3">
      <c r="A132" s="11"/>
      <c r="B132" s="11"/>
      <c r="C132" s="11"/>
      <c r="D132" s="12"/>
      <c r="E132" s="13" t="s">
        <v>17</v>
      </c>
      <c r="F132" s="11">
        <v>6</v>
      </c>
      <c r="G132" s="15">
        <v>0</v>
      </c>
      <c r="H132" s="15">
        <v>0</v>
      </c>
      <c r="I132" s="15">
        <v>0</v>
      </c>
      <c r="J132" s="14">
        <f>F132*(G132+ (G132= 0))*(H132+ (H132= 0))*(I132+ (I132= 0))</f>
        <v>6</v>
      </c>
      <c r="K132" s="11"/>
      <c r="L132" s="11"/>
      <c r="M132" s="11"/>
    </row>
    <row r="133" spans="1:13" x14ac:dyDescent="0.3">
      <c r="A133" s="11"/>
      <c r="B133" s="11"/>
      <c r="C133" s="11"/>
      <c r="D133" s="12"/>
      <c r="E133" s="11"/>
      <c r="F133" s="11"/>
      <c r="G133" s="11"/>
      <c r="H133" s="11"/>
      <c r="I133" s="11"/>
      <c r="J133" s="16" t="s">
        <v>123</v>
      </c>
      <c r="K133" s="10">
        <f>SUM(J132:J132)</f>
        <v>6</v>
      </c>
      <c r="L133" s="15">
        <v>200</v>
      </c>
      <c r="M133" s="10">
        <f>ROUND(L133*K133,2)</f>
        <v>1200</v>
      </c>
    </row>
    <row r="134" spans="1:13" ht="1.05" customHeight="1" x14ac:dyDescent="0.3">
      <c r="A134" s="17"/>
      <c r="B134" s="17"/>
      <c r="C134" s="17"/>
      <c r="D134" s="22"/>
      <c r="E134" s="17"/>
      <c r="F134" s="17"/>
      <c r="G134" s="17"/>
      <c r="H134" s="17"/>
      <c r="I134" s="17"/>
      <c r="J134" s="17"/>
      <c r="K134" s="17"/>
      <c r="L134" s="17"/>
      <c r="M134" s="17"/>
    </row>
    <row r="135" spans="1:13" ht="20.399999999999999" x14ac:dyDescent="0.3">
      <c r="A135" s="13" t="s">
        <v>124</v>
      </c>
      <c r="B135" s="13" t="s">
        <v>21</v>
      </c>
      <c r="C135" s="13" t="s">
        <v>126</v>
      </c>
      <c r="D135" s="21" t="s">
        <v>125</v>
      </c>
      <c r="E135" s="11"/>
      <c r="F135" s="11"/>
      <c r="G135" s="11"/>
      <c r="H135" s="11"/>
      <c r="I135" s="11"/>
      <c r="J135" s="11"/>
      <c r="K135" s="14">
        <f>K138</f>
        <v>37</v>
      </c>
      <c r="L135" s="14">
        <f>L138</f>
        <v>30</v>
      </c>
      <c r="M135" s="14">
        <f>M138</f>
        <v>1110</v>
      </c>
    </row>
    <row r="136" spans="1:13" ht="387.6" x14ac:dyDescent="0.3">
      <c r="A136" s="11"/>
      <c r="B136" s="11"/>
      <c r="C136" s="11"/>
      <c r="D136" s="12" t="s">
        <v>127</v>
      </c>
      <c r="E136" s="11"/>
      <c r="F136" s="11"/>
      <c r="G136" s="11"/>
      <c r="H136" s="11"/>
      <c r="I136" s="11"/>
      <c r="J136" s="11"/>
      <c r="K136" s="11"/>
      <c r="L136" s="11"/>
      <c r="M136" s="11"/>
    </row>
    <row r="137" spans="1:13" x14ac:dyDescent="0.3">
      <c r="A137" s="11"/>
      <c r="B137" s="11"/>
      <c r="C137" s="11"/>
      <c r="D137" s="12"/>
      <c r="E137" s="13" t="s">
        <v>17</v>
      </c>
      <c r="F137" s="11">
        <v>37</v>
      </c>
      <c r="G137" s="15">
        <v>0</v>
      </c>
      <c r="H137" s="15">
        <v>0</v>
      </c>
      <c r="I137" s="15">
        <v>0</v>
      </c>
      <c r="J137" s="14">
        <f>F137*(G137+ (G137= 0))*(H137+ (H137= 0))*(I137+ (I137= 0))</f>
        <v>37</v>
      </c>
      <c r="K137" s="11"/>
      <c r="L137" s="11"/>
      <c r="M137" s="11"/>
    </row>
    <row r="138" spans="1:13" x14ac:dyDescent="0.3">
      <c r="A138" s="11"/>
      <c r="B138" s="11"/>
      <c r="C138" s="11"/>
      <c r="D138" s="12"/>
      <c r="E138" s="11"/>
      <c r="F138" s="11"/>
      <c r="G138" s="11"/>
      <c r="H138" s="11"/>
      <c r="I138" s="11"/>
      <c r="J138" s="16" t="s">
        <v>128</v>
      </c>
      <c r="K138" s="10">
        <f>SUM(J137:J137)</f>
        <v>37</v>
      </c>
      <c r="L138" s="15">
        <v>30</v>
      </c>
      <c r="M138" s="10">
        <f>ROUND(L138*K138,2)</f>
        <v>1110</v>
      </c>
    </row>
    <row r="139" spans="1:13" ht="1.05" customHeight="1" x14ac:dyDescent="0.3">
      <c r="A139" s="17"/>
      <c r="B139" s="17"/>
      <c r="C139" s="17"/>
      <c r="D139" s="22"/>
      <c r="E139" s="17"/>
      <c r="F139" s="17"/>
      <c r="G139" s="17"/>
      <c r="H139" s="17"/>
      <c r="I139" s="17"/>
      <c r="J139" s="17"/>
      <c r="K139" s="17"/>
      <c r="L139" s="17"/>
      <c r="M139" s="17"/>
    </row>
    <row r="140" spans="1:13" x14ac:dyDescent="0.3">
      <c r="A140" s="13" t="s">
        <v>129</v>
      </c>
      <c r="B140" s="13" t="s">
        <v>21</v>
      </c>
      <c r="C140" s="13" t="s">
        <v>66</v>
      </c>
      <c r="D140" s="21" t="s">
        <v>130</v>
      </c>
      <c r="E140" s="11"/>
      <c r="F140" s="11"/>
      <c r="G140" s="11"/>
      <c r="H140" s="11"/>
      <c r="I140" s="11"/>
      <c r="J140" s="11"/>
      <c r="K140" s="14">
        <f>K143</f>
        <v>1</v>
      </c>
      <c r="L140" s="14">
        <f>L143</f>
        <v>2500</v>
      </c>
      <c r="M140" s="14">
        <f>M143</f>
        <v>2500</v>
      </c>
    </row>
    <row r="141" spans="1:13" ht="387.6" x14ac:dyDescent="0.3">
      <c r="A141" s="11"/>
      <c r="B141" s="11"/>
      <c r="C141" s="11"/>
      <c r="D141" s="12" t="s">
        <v>131</v>
      </c>
      <c r="E141" s="11"/>
      <c r="F141" s="11"/>
      <c r="G141" s="11"/>
      <c r="H141" s="11"/>
      <c r="I141" s="11"/>
      <c r="J141" s="11"/>
      <c r="K141" s="11"/>
      <c r="L141" s="11"/>
      <c r="M141" s="11"/>
    </row>
    <row r="142" spans="1:13" x14ac:dyDescent="0.3">
      <c r="A142" s="11"/>
      <c r="B142" s="11"/>
      <c r="C142" s="11"/>
      <c r="D142" s="12"/>
      <c r="E142" s="13" t="s">
        <v>17</v>
      </c>
      <c r="F142" s="11">
        <v>1</v>
      </c>
      <c r="G142" s="15">
        <v>0</v>
      </c>
      <c r="H142" s="15">
        <v>0</v>
      </c>
      <c r="I142" s="15">
        <v>0</v>
      </c>
      <c r="J142" s="14">
        <f>F142*(G142+ (G142= 0))*(H142+ (H142= 0))*(I142+ (I142= 0))</f>
        <v>1</v>
      </c>
      <c r="K142" s="11"/>
      <c r="L142" s="11"/>
      <c r="M142" s="11"/>
    </row>
    <row r="143" spans="1:13" x14ac:dyDescent="0.3">
      <c r="A143" s="11"/>
      <c r="B143" s="11"/>
      <c r="C143" s="11"/>
      <c r="D143" s="12"/>
      <c r="E143" s="11"/>
      <c r="F143" s="11"/>
      <c r="G143" s="11"/>
      <c r="H143" s="11"/>
      <c r="I143" s="11"/>
      <c r="J143" s="16" t="s">
        <v>132</v>
      </c>
      <c r="K143" s="10">
        <f>SUM(J142:J142)</f>
        <v>1</v>
      </c>
      <c r="L143" s="15">
        <v>2500</v>
      </c>
      <c r="M143" s="10">
        <f>ROUND(L143*K143,2)</f>
        <v>2500</v>
      </c>
    </row>
    <row r="144" spans="1:13" ht="1.05" customHeight="1" x14ac:dyDescent="0.3">
      <c r="A144" s="17"/>
      <c r="B144" s="17"/>
      <c r="C144" s="17"/>
      <c r="D144" s="22"/>
      <c r="E144" s="17"/>
      <c r="F144" s="17"/>
      <c r="G144" s="17"/>
      <c r="H144" s="17"/>
      <c r="I144" s="17"/>
      <c r="J144" s="17"/>
      <c r="K144" s="17"/>
      <c r="L144" s="17"/>
      <c r="M144" s="17"/>
    </row>
    <row r="145" spans="1:13" x14ac:dyDescent="0.3">
      <c r="A145" s="13" t="s">
        <v>133</v>
      </c>
      <c r="B145" s="13" t="s">
        <v>21</v>
      </c>
      <c r="C145" s="13" t="s">
        <v>66</v>
      </c>
      <c r="D145" s="21" t="s">
        <v>134</v>
      </c>
      <c r="E145" s="11"/>
      <c r="F145" s="11"/>
      <c r="G145" s="11"/>
      <c r="H145" s="11"/>
      <c r="I145" s="11"/>
      <c r="J145" s="11"/>
      <c r="K145" s="14">
        <f>K148</f>
        <v>1</v>
      </c>
      <c r="L145" s="14">
        <f>L148</f>
        <v>2000</v>
      </c>
      <c r="M145" s="14">
        <f>M148</f>
        <v>2000</v>
      </c>
    </row>
    <row r="146" spans="1:13" ht="357" x14ac:dyDescent="0.3">
      <c r="A146" s="11"/>
      <c r="B146" s="11"/>
      <c r="C146" s="11"/>
      <c r="D146" s="12" t="s">
        <v>135</v>
      </c>
      <c r="E146" s="11"/>
      <c r="F146" s="11"/>
      <c r="G146" s="11"/>
      <c r="H146" s="11"/>
      <c r="I146" s="11"/>
      <c r="J146" s="11"/>
      <c r="K146" s="11"/>
      <c r="L146" s="11"/>
      <c r="M146" s="11"/>
    </row>
    <row r="147" spans="1:13" x14ac:dyDescent="0.3">
      <c r="A147" s="11"/>
      <c r="B147" s="11"/>
      <c r="C147" s="11"/>
      <c r="D147" s="12"/>
      <c r="E147" s="13" t="s">
        <v>17</v>
      </c>
      <c r="F147" s="11">
        <v>1</v>
      </c>
      <c r="G147" s="15">
        <v>0</v>
      </c>
      <c r="H147" s="15">
        <v>0</v>
      </c>
      <c r="I147" s="15">
        <v>0</v>
      </c>
      <c r="J147" s="14">
        <f>F147*(G147+ (G147= 0))*(H147+ (H147= 0))*(I147+ (I147= 0))</f>
        <v>1</v>
      </c>
      <c r="K147" s="11"/>
      <c r="L147" s="11"/>
      <c r="M147" s="11"/>
    </row>
    <row r="148" spans="1:13" x14ac:dyDescent="0.3">
      <c r="A148" s="11"/>
      <c r="B148" s="11"/>
      <c r="C148" s="11"/>
      <c r="D148" s="12"/>
      <c r="E148" s="11"/>
      <c r="F148" s="11"/>
      <c r="G148" s="11"/>
      <c r="H148" s="11"/>
      <c r="I148" s="11"/>
      <c r="J148" s="16" t="s">
        <v>136</v>
      </c>
      <c r="K148" s="10">
        <f>SUM(J147:J147)</f>
        <v>1</v>
      </c>
      <c r="L148" s="15">
        <v>2000</v>
      </c>
      <c r="M148" s="10">
        <f>ROUND(L148*K148,2)</f>
        <v>2000</v>
      </c>
    </row>
    <row r="149" spans="1:13" ht="1.05" customHeight="1" x14ac:dyDescent="0.3">
      <c r="A149" s="17"/>
      <c r="B149" s="17"/>
      <c r="C149" s="17"/>
      <c r="D149" s="22"/>
      <c r="E149" s="17"/>
      <c r="F149" s="17"/>
      <c r="G149" s="17"/>
      <c r="H149" s="17"/>
      <c r="I149" s="17"/>
      <c r="J149" s="17"/>
      <c r="K149" s="17"/>
      <c r="L149" s="17"/>
      <c r="M149" s="17"/>
    </row>
    <row r="150" spans="1:13" x14ac:dyDescent="0.3">
      <c r="A150" s="11"/>
      <c r="B150" s="11"/>
      <c r="C150" s="11"/>
      <c r="D150" s="12"/>
      <c r="E150" s="11"/>
      <c r="F150" s="11"/>
      <c r="G150" s="11"/>
      <c r="H150" s="11"/>
      <c r="I150" s="11"/>
      <c r="J150" s="16" t="s">
        <v>137</v>
      </c>
      <c r="K150" s="18">
        <v>1</v>
      </c>
      <c r="L150" s="10">
        <f>M113+M118+M123+M128+M133+M138+M143+M148</f>
        <v>16860</v>
      </c>
      <c r="M150" s="10">
        <f>ROUND(L150*K150,2)</f>
        <v>16860</v>
      </c>
    </row>
    <row r="151" spans="1:13" ht="1.05" customHeight="1" x14ac:dyDescent="0.3">
      <c r="A151" s="17"/>
      <c r="B151" s="17"/>
      <c r="C151" s="17"/>
      <c r="D151" s="22"/>
      <c r="E151" s="17"/>
      <c r="F151" s="17"/>
      <c r="G151" s="17"/>
      <c r="H151" s="17"/>
      <c r="I151" s="17"/>
      <c r="J151" s="17"/>
      <c r="K151" s="17"/>
      <c r="L151" s="17"/>
      <c r="M151" s="17"/>
    </row>
    <row r="152" spans="1:13" x14ac:dyDescent="0.3">
      <c r="A152" s="7" t="s">
        <v>138</v>
      </c>
      <c r="B152" s="7" t="s">
        <v>16</v>
      </c>
      <c r="C152" s="7" t="s">
        <v>17</v>
      </c>
      <c r="D152" s="20" t="s">
        <v>139</v>
      </c>
      <c r="E152" s="8"/>
      <c r="F152" s="8"/>
      <c r="G152" s="8"/>
      <c r="H152" s="8"/>
      <c r="I152" s="8"/>
      <c r="J152" s="8"/>
      <c r="K152" s="9">
        <f>K209</f>
        <v>1</v>
      </c>
      <c r="L152" s="10">
        <f>L209</f>
        <v>23602</v>
      </c>
      <c r="M152" s="10">
        <f>M209</f>
        <v>23602</v>
      </c>
    </row>
    <row r="153" spans="1:13" x14ac:dyDescent="0.3">
      <c r="A153" s="11"/>
      <c r="B153" s="11"/>
      <c r="C153" s="11"/>
      <c r="D153" s="12"/>
      <c r="E153" s="11"/>
      <c r="F153" s="11"/>
      <c r="G153" s="11"/>
      <c r="H153" s="11"/>
      <c r="I153" s="11"/>
      <c r="J153" s="11"/>
      <c r="K153" s="11"/>
      <c r="L153" s="11"/>
      <c r="M153" s="11"/>
    </row>
    <row r="154" spans="1:13" x14ac:dyDescent="0.3">
      <c r="A154" s="13" t="s">
        <v>140</v>
      </c>
      <c r="B154" s="13" t="s">
        <v>21</v>
      </c>
      <c r="C154" s="13" t="s">
        <v>126</v>
      </c>
      <c r="D154" s="21" t="s">
        <v>141</v>
      </c>
      <c r="E154" s="11"/>
      <c r="F154" s="11"/>
      <c r="G154" s="11"/>
      <c r="H154" s="11"/>
      <c r="I154" s="11"/>
      <c r="J154" s="11"/>
      <c r="K154" s="14">
        <f>K157</f>
        <v>9.92</v>
      </c>
      <c r="L154" s="14">
        <f>L157</f>
        <v>600</v>
      </c>
      <c r="M154" s="14">
        <f>M157</f>
        <v>5952</v>
      </c>
    </row>
    <row r="155" spans="1:13" ht="408" x14ac:dyDescent="0.3">
      <c r="A155" s="11"/>
      <c r="B155" s="11"/>
      <c r="C155" s="11"/>
      <c r="D155" s="12" t="s">
        <v>142</v>
      </c>
      <c r="E155" s="11"/>
      <c r="F155" s="11"/>
      <c r="G155" s="11"/>
      <c r="H155" s="11"/>
      <c r="I155" s="11"/>
      <c r="J155" s="11"/>
      <c r="K155" s="11"/>
      <c r="L155" s="11"/>
      <c r="M155" s="11"/>
    </row>
    <row r="156" spans="1:13" x14ac:dyDescent="0.3">
      <c r="A156" s="11"/>
      <c r="B156" s="11"/>
      <c r="C156" s="11"/>
      <c r="D156" s="12"/>
      <c r="E156" s="13" t="s">
        <v>17</v>
      </c>
      <c r="F156" s="11">
        <v>9.92</v>
      </c>
      <c r="G156" s="15">
        <v>0</v>
      </c>
      <c r="H156" s="15">
        <v>0</v>
      </c>
      <c r="I156" s="15">
        <v>0</v>
      </c>
      <c r="J156" s="14">
        <f>F156*(G156+ (G156= 0))*(H156+ (H156= 0))*(I156+ (I156= 0))</f>
        <v>9.92</v>
      </c>
      <c r="K156" s="11"/>
      <c r="L156" s="11"/>
      <c r="M156" s="11"/>
    </row>
    <row r="157" spans="1:13" x14ac:dyDescent="0.3">
      <c r="A157" s="11"/>
      <c r="B157" s="11"/>
      <c r="C157" s="11"/>
      <c r="D157" s="12"/>
      <c r="E157" s="11"/>
      <c r="F157" s="11"/>
      <c r="G157" s="11"/>
      <c r="H157" s="11"/>
      <c r="I157" s="11"/>
      <c r="J157" s="16" t="s">
        <v>143</v>
      </c>
      <c r="K157" s="10">
        <f>SUM(J156:J156)</f>
        <v>9.92</v>
      </c>
      <c r="L157" s="15">
        <v>600</v>
      </c>
      <c r="M157" s="10">
        <f>ROUND(L157*K157,2)</f>
        <v>5952</v>
      </c>
    </row>
    <row r="158" spans="1:13" ht="1.05" customHeight="1" x14ac:dyDescent="0.3">
      <c r="A158" s="17"/>
      <c r="B158" s="17"/>
      <c r="C158" s="17"/>
      <c r="D158" s="22"/>
      <c r="E158" s="17"/>
      <c r="F158" s="17"/>
      <c r="G158" s="17"/>
      <c r="H158" s="17"/>
      <c r="I158" s="17"/>
      <c r="J158" s="17"/>
      <c r="K158" s="17"/>
      <c r="L158" s="17"/>
      <c r="M158" s="17"/>
    </row>
    <row r="159" spans="1:13" ht="20.399999999999999" x14ac:dyDescent="0.3">
      <c r="A159" s="13" t="s">
        <v>144</v>
      </c>
      <c r="B159" s="13" t="s">
        <v>21</v>
      </c>
      <c r="C159" s="13" t="s">
        <v>66</v>
      </c>
      <c r="D159" s="21" t="s">
        <v>145</v>
      </c>
      <c r="E159" s="11"/>
      <c r="F159" s="11"/>
      <c r="G159" s="11"/>
      <c r="H159" s="11"/>
      <c r="I159" s="11"/>
      <c r="J159" s="11"/>
      <c r="K159" s="14">
        <f>K162</f>
        <v>17</v>
      </c>
      <c r="L159" s="14">
        <f>L162</f>
        <v>300</v>
      </c>
      <c r="M159" s="14">
        <f>M162</f>
        <v>5100</v>
      </c>
    </row>
    <row r="160" spans="1:13" ht="409.6" x14ac:dyDescent="0.3">
      <c r="A160" s="11"/>
      <c r="B160" s="11"/>
      <c r="C160" s="11"/>
      <c r="D160" s="12" t="s">
        <v>146</v>
      </c>
      <c r="E160" s="11"/>
      <c r="F160" s="11"/>
      <c r="G160" s="11"/>
      <c r="H160" s="11"/>
      <c r="I160" s="11"/>
      <c r="J160" s="11"/>
      <c r="K160" s="11"/>
      <c r="L160" s="11"/>
      <c r="M160" s="11"/>
    </row>
    <row r="161" spans="1:13" x14ac:dyDescent="0.3">
      <c r="A161" s="11"/>
      <c r="B161" s="11"/>
      <c r="C161" s="11"/>
      <c r="D161" s="12"/>
      <c r="E161" s="13" t="s">
        <v>17</v>
      </c>
      <c r="F161" s="11">
        <v>17</v>
      </c>
      <c r="G161" s="15">
        <v>0</v>
      </c>
      <c r="H161" s="15">
        <v>0</v>
      </c>
      <c r="I161" s="15">
        <v>0</v>
      </c>
      <c r="J161" s="14">
        <f>F161*(G161+ (G161= 0))*(H161+ (H161= 0))*(I161+ (I161= 0))</f>
        <v>17</v>
      </c>
      <c r="K161" s="11"/>
      <c r="L161" s="11"/>
      <c r="M161" s="11"/>
    </row>
    <row r="162" spans="1:13" x14ac:dyDescent="0.3">
      <c r="A162" s="11"/>
      <c r="B162" s="11"/>
      <c r="C162" s="11"/>
      <c r="D162" s="12"/>
      <c r="E162" s="11"/>
      <c r="F162" s="11"/>
      <c r="G162" s="11"/>
      <c r="H162" s="11"/>
      <c r="I162" s="11"/>
      <c r="J162" s="16" t="s">
        <v>147</v>
      </c>
      <c r="K162" s="10">
        <f>SUM(J161:J161)</f>
        <v>17</v>
      </c>
      <c r="L162" s="15">
        <v>300</v>
      </c>
      <c r="M162" s="10">
        <f>ROUND(L162*K162,2)</f>
        <v>5100</v>
      </c>
    </row>
    <row r="163" spans="1:13" ht="1.05" customHeight="1" x14ac:dyDescent="0.3">
      <c r="A163" s="17"/>
      <c r="B163" s="17"/>
      <c r="C163" s="17"/>
      <c r="D163" s="22"/>
      <c r="E163" s="17"/>
      <c r="F163" s="17"/>
      <c r="G163" s="17"/>
      <c r="H163" s="17"/>
      <c r="I163" s="17"/>
      <c r="J163" s="17"/>
      <c r="K163" s="17"/>
      <c r="L163" s="17"/>
      <c r="M163" s="17"/>
    </row>
    <row r="164" spans="1:13" x14ac:dyDescent="0.3">
      <c r="A164" s="13" t="s">
        <v>148</v>
      </c>
      <c r="B164" s="13" t="s">
        <v>21</v>
      </c>
      <c r="C164" s="13" t="s">
        <v>66</v>
      </c>
      <c r="D164" s="21" t="s">
        <v>149</v>
      </c>
      <c r="E164" s="11"/>
      <c r="F164" s="11"/>
      <c r="G164" s="11"/>
      <c r="H164" s="11"/>
      <c r="I164" s="11"/>
      <c r="J164" s="11"/>
      <c r="K164" s="14">
        <f>K167</f>
        <v>2</v>
      </c>
      <c r="L164" s="14">
        <f>L167</f>
        <v>150</v>
      </c>
      <c r="M164" s="14">
        <f>M167</f>
        <v>300</v>
      </c>
    </row>
    <row r="165" spans="1:13" ht="377.4" x14ac:dyDescent="0.3">
      <c r="A165" s="11"/>
      <c r="B165" s="11"/>
      <c r="C165" s="11"/>
      <c r="D165" s="12" t="s">
        <v>150</v>
      </c>
      <c r="E165" s="11"/>
      <c r="F165" s="11"/>
      <c r="G165" s="11"/>
      <c r="H165" s="11"/>
      <c r="I165" s="11"/>
      <c r="J165" s="11"/>
      <c r="K165" s="11"/>
      <c r="L165" s="11"/>
      <c r="M165" s="11"/>
    </row>
    <row r="166" spans="1:13" x14ac:dyDescent="0.3">
      <c r="A166" s="11"/>
      <c r="B166" s="11"/>
      <c r="C166" s="11"/>
      <c r="D166" s="12"/>
      <c r="E166" s="13" t="s">
        <v>17</v>
      </c>
      <c r="F166" s="11">
        <v>2</v>
      </c>
      <c r="G166" s="15">
        <v>0</v>
      </c>
      <c r="H166" s="15">
        <v>0</v>
      </c>
      <c r="I166" s="15">
        <v>0</v>
      </c>
      <c r="J166" s="14">
        <f>F166*(G166+ (G166= 0))*(H166+ (H166= 0))*(I166+ (I166= 0))</f>
        <v>2</v>
      </c>
      <c r="K166" s="11"/>
      <c r="L166" s="11"/>
      <c r="M166" s="11"/>
    </row>
    <row r="167" spans="1:13" x14ac:dyDescent="0.3">
      <c r="A167" s="11"/>
      <c r="B167" s="11"/>
      <c r="C167" s="11"/>
      <c r="D167" s="12"/>
      <c r="E167" s="11"/>
      <c r="F167" s="11"/>
      <c r="G167" s="11"/>
      <c r="H167" s="11"/>
      <c r="I167" s="11"/>
      <c r="J167" s="16" t="s">
        <v>151</v>
      </c>
      <c r="K167" s="10">
        <f>SUM(J166:J166)</f>
        <v>2</v>
      </c>
      <c r="L167" s="15">
        <v>150</v>
      </c>
      <c r="M167" s="10">
        <f>ROUND(L167*K167,2)</f>
        <v>300</v>
      </c>
    </row>
    <row r="168" spans="1:13" ht="1.05" customHeight="1" x14ac:dyDescent="0.3">
      <c r="A168" s="17"/>
      <c r="B168" s="17"/>
      <c r="C168" s="17"/>
      <c r="D168" s="22"/>
      <c r="E168" s="17"/>
      <c r="F168" s="17"/>
      <c r="G168" s="17"/>
      <c r="H168" s="17"/>
      <c r="I168" s="17"/>
      <c r="J168" s="17"/>
      <c r="K168" s="17"/>
      <c r="L168" s="17"/>
      <c r="M168" s="17"/>
    </row>
    <row r="169" spans="1:13" ht="20.399999999999999" x14ac:dyDescent="0.3">
      <c r="A169" s="13" t="s">
        <v>152</v>
      </c>
      <c r="B169" s="13" t="s">
        <v>21</v>
      </c>
      <c r="C169" s="13" t="s">
        <v>66</v>
      </c>
      <c r="D169" s="21" t="s">
        <v>153</v>
      </c>
      <c r="E169" s="11"/>
      <c r="F169" s="11"/>
      <c r="G169" s="11"/>
      <c r="H169" s="11"/>
      <c r="I169" s="11"/>
      <c r="J169" s="11"/>
      <c r="K169" s="14">
        <f>K172</f>
        <v>4</v>
      </c>
      <c r="L169" s="14">
        <f>L172</f>
        <v>150</v>
      </c>
      <c r="M169" s="14">
        <f>M172</f>
        <v>600</v>
      </c>
    </row>
    <row r="170" spans="1:13" ht="367.2" x14ac:dyDescent="0.3">
      <c r="A170" s="11"/>
      <c r="B170" s="11"/>
      <c r="C170" s="11"/>
      <c r="D170" s="12" t="s">
        <v>154</v>
      </c>
      <c r="E170" s="11"/>
      <c r="F170" s="11"/>
      <c r="G170" s="11"/>
      <c r="H170" s="11"/>
      <c r="I170" s="11"/>
      <c r="J170" s="11"/>
      <c r="K170" s="11"/>
      <c r="L170" s="11"/>
      <c r="M170" s="11"/>
    </row>
    <row r="171" spans="1:13" x14ac:dyDescent="0.3">
      <c r="A171" s="11"/>
      <c r="B171" s="11"/>
      <c r="C171" s="11"/>
      <c r="D171" s="12"/>
      <c r="E171" s="13" t="s">
        <v>17</v>
      </c>
      <c r="F171" s="11">
        <v>4</v>
      </c>
      <c r="G171" s="15">
        <v>0</v>
      </c>
      <c r="H171" s="15">
        <v>0</v>
      </c>
      <c r="I171" s="15">
        <v>0</v>
      </c>
      <c r="J171" s="14">
        <f>F171*(G171+ (G171= 0))*(H171+ (H171= 0))*(I171+ (I171= 0))</f>
        <v>4</v>
      </c>
      <c r="K171" s="11"/>
      <c r="L171" s="11"/>
      <c r="M171" s="11"/>
    </row>
    <row r="172" spans="1:13" x14ac:dyDescent="0.3">
      <c r="A172" s="11"/>
      <c r="B172" s="11"/>
      <c r="C172" s="11"/>
      <c r="D172" s="12"/>
      <c r="E172" s="11"/>
      <c r="F172" s="11"/>
      <c r="G172" s="11"/>
      <c r="H172" s="11"/>
      <c r="I172" s="11"/>
      <c r="J172" s="16" t="s">
        <v>155</v>
      </c>
      <c r="K172" s="10">
        <f>SUM(J171:J171)</f>
        <v>4</v>
      </c>
      <c r="L172" s="15">
        <v>150</v>
      </c>
      <c r="M172" s="10">
        <f>ROUND(L172*K172,2)</f>
        <v>600</v>
      </c>
    </row>
    <row r="173" spans="1:13" ht="1.05" customHeight="1" x14ac:dyDescent="0.3">
      <c r="A173" s="17"/>
      <c r="B173" s="17"/>
      <c r="C173" s="17"/>
      <c r="D173" s="22"/>
      <c r="E173" s="17"/>
      <c r="F173" s="17"/>
      <c r="G173" s="17"/>
      <c r="H173" s="17"/>
      <c r="I173" s="17"/>
      <c r="J173" s="17"/>
      <c r="K173" s="17"/>
      <c r="L173" s="17"/>
      <c r="M173" s="17"/>
    </row>
    <row r="174" spans="1:13" ht="20.399999999999999" x14ac:dyDescent="0.3">
      <c r="A174" s="13" t="s">
        <v>156</v>
      </c>
      <c r="B174" s="13" t="s">
        <v>21</v>
      </c>
      <c r="C174" s="13" t="s">
        <v>66</v>
      </c>
      <c r="D174" s="21" t="s">
        <v>157</v>
      </c>
      <c r="E174" s="11"/>
      <c r="F174" s="11"/>
      <c r="G174" s="11"/>
      <c r="H174" s="11"/>
      <c r="I174" s="11"/>
      <c r="J174" s="11"/>
      <c r="K174" s="14">
        <f>K177</f>
        <v>1</v>
      </c>
      <c r="L174" s="14">
        <f>L177</f>
        <v>950</v>
      </c>
      <c r="M174" s="14">
        <f>M177</f>
        <v>950</v>
      </c>
    </row>
    <row r="175" spans="1:13" ht="367.2" x14ac:dyDescent="0.3">
      <c r="A175" s="11"/>
      <c r="B175" s="11"/>
      <c r="C175" s="11"/>
      <c r="D175" s="12" t="s">
        <v>158</v>
      </c>
      <c r="E175" s="11"/>
      <c r="F175" s="11"/>
      <c r="G175" s="11"/>
      <c r="H175" s="11"/>
      <c r="I175" s="11"/>
      <c r="J175" s="11"/>
      <c r="K175" s="11"/>
      <c r="L175" s="11"/>
      <c r="M175" s="11"/>
    </row>
    <row r="176" spans="1:13" x14ac:dyDescent="0.3">
      <c r="A176" s="11"/>
      <c r="B176" s="11"/>
      <c r="C176" s="11"/>
      <c r="D176" s="12"/>
      <c r="E176" s="13" t="s">
        <v>17</v>
      </c>
      <c r="F176" s="11">
        <v>1</v>
      </c>
      <c r="G176" s="15">
        <v>0</v>
      </c>
      <c r="H176" s="15">
        <v>0</v>
      </c>
      <c r="I176" s="15">
        <v>0</v>
      </c>
      <c r="J176" s="14">
        <f>F176*(G176+ (G176= 0))*(H176+ (H176= 0))*(I176+ (I176= 0))</f>
        <v>1</v>
      </c>
      <c r="K176" s="11"/>
      <c r="L176" s="11"/>
      <c r="M176" s="11"/>
    </row>
    <row r="177" spans="1:13" x14ac:dyDescent="0.3">
      <c r="A177" s="11"/>
      <c r="B177" s="11"/>
      <c r="C177" s="11"/>
      <c r="D177" s="12"/>
      <c r="E177" s="11"/>
      <c r="F177" s="11"/>
      <c r="G177" s="11"/>
      <c r="H177" s="11"/>
      <c r="I177" s="11"/>
      <c r="J177" s="16" t="s">
        <v>159</v>
      </c>
      <c r="K177" s="10">
        <f>SUM(J176:J176)</f>
        <v>1</v>
      </c>
      <c r="L177" s="15">
        <v>950</v>
      </c>
      <c r="M177" s="10">
        <f>ROUND(L177*K177,2)</f>
        <v>950</v>
      </c>
    </row>
    <row r="178" spans="1:13" ht="1.05" customHeight="1" x14ac:dyDescent="0.3">
      <c r="A178" s="17"/>
      <c r="B178" s="17"/>
      <c r="C178" s="17"/>
      <c r="D178" s="22"/>
      <c r="E178" s="17"/>
      <c r="F178" s="17"/>
      <c r="G178" s="17"/>
      <c r="H178" s="17"/>
      <c r="I178" s="17"/>
      <c r="J178" s="17"/>
      <c r="K178" s="17"/>
      <c r="L178" s="17"/>
      <c r="M178" s="17"/>
    </row>
    <row r="179" spans="1:13" x14ac:dyDescent="0.3">
      <c r="A179" s="13" t="s">
        <v>160</v>
      </c>
      <c r="B179" s="13" t="s">
        <v>21</v>
      </c>
      <c r="C179" s="13" t="s">
        <v>22</v>
      </c>
      <c r="D179" s="21" t="s">
        <v>161</v>
      </c>
      <c r="E179" s="11"/>
      <c r="F179" s="11"/>
      <c r="G179" s="11"/>
      <c r="H179" s="11"/>
      <c r="I179" s="11"/>
      <c r="J179" s="11"/>
      <c r="K179" s="14">
        <f>K182</f>
        <v>17</v>
      </c>
      <c r="L179" s="14">
        <f>L182</f>
        <v>175</v>
      </c>
      <c r="M179" s="14">
        <f>M182</f>
        <v>2975</v>
      </c>
    </row>
    <row r="180" spans="1:13" ht="377.4" x14ac:dyDescent="0.3">
      <c r="A180" s="11"/>
      <c r="B180" s="11"/>
      <c r="C180" s="11"/>
      <c r="D180" s="12" t="s">
        <v>162</v>
      </c>
      <c r="E180" s="11"/>
      <c r="F180" s="11"/>
      <c r="G180" s="11"/>
      <c r="H180" s="11"/>
      <c r="I180" s="11"/>
      <c r="J180" s="11"/>
      <c r="K180" s="11"/>
      <c r="L180" s="11"/>
      <c r="M180" s="11"/>
    </row>
    <row r="181" spans="1:13" x14ac:dyDescent="0.3">
      <c r="A181" s="11"/>
      <c r="B181" s="11"/>
      <c r="C181" s="11"/>
      <c r="D181" s="12"/>
      <c r="E181" s="13" t="s">
        <v>17</v>
      </c>
      <c r="F181" s="11">
        <v>17</v>
      </c>
      <c r="G181" s="15">
        <v>0</v>
      </c>
      <c r="H181" s="15">
        <v>0</v>
      </c>
      <c r="I181" s="15">
        <v>0</v>
      </c>
      <c r="J181" s="14">
        <f>F181*(G181+ (G181= 0))*(H181+ (H181= 0))*(I181+ (I181= 0))</f>
        <v>17</v>
      </c>
      <c r="K181" s="11"/>
      <c r="L181" s="11"/>
      <c r="M181" s="11"/>
    </row>
    <row r="182" spans="1:13" x14ac:dyDescent="0.3">
      <c r="A182" s="11"/>
      <c r="B182" s="11"/>
      <c r="C182" s="11"/>
      <c r="D182" s="12"/>
      <c r="E182" s="11"/>
      <c r="F182" s="11"/>
      <c r="G182" s="11"/>
      <c r="H182" s="11"/>
      <c r="I182" s="11"/>
      <c r="J182" s="16" t="s">
        <v>163</v>
      </c>
      <c r="K182" s="10">
        <f>SUM(J181:J181)</f>
        <v>17</v>
      </c>
      <c r="L182" s="15">
        <v>175</v>
      </c>
      <c r="M182" s="10">
        <f>ROUND(L182*K182,2)</f>
        <v>2975</v>
      </c>
    </row>
    <row r="183" spans="1:13" ht="1.05" customHeight="1" x14ac:dyDescent="0.3">
      <c r="A183" s="17"/>
      <c r="B183" s="17"/>
      <c r="C183" s="17"/>
      <c r="D183" s="22"/>
      <c r="E183" s="17"/>
      <c r="F183" s="17"/>
      <c r="G183" s="17"/>
      <c r="H183" s="17"/>
      <c r="I183" s="17"/>
      <c r="J183" s="17"/>
      <c r="K183" s="17"/>
      <c r="L183" s="17"/>
      <c r="M183" s="17"/>
    </row>
    <row r="184" spans="1:13" x14ac:dyDescent="0.3">
      <c r="A184" s="13" t="s">
        <v>164</v>
      </c>
      <c r="B184" s="13" t="s">
        <v>21</v>
      </c>
      <c r="C184" s="13" t="s">
        <v>22</v>
      </c>
      <c r="D184" s="21" t="s">
        <v>165</v>
      </c>
      <c r="E184" s="11"/>
      <c r="F184" s="11"/>
      <c r="G184" s="11"/>
      <c r="H184" s="11"/>
      <c r="I184" s="11"/>
      <c r="J184" s="11"/>
      <c r="K184" s="14">
        <f>K187</f>
        <v>17</v>
      </c>
      <c r="L184" s="14">
        <f>L187</f>
        <v>165</v>
      </c>
      <c r="M184" s="14">
        <f>M187</f>
        <v>2805</v>
      </c>
    </row>
    <row r="185" spans="1:13" ht="387.6" x14ac:dyDescent="0.3">
      <c r="A185" s="11"/>
      <c r="B185" s="11"/>
      <c r="C185" s="11"/>
      <c r="D185" s="12" t="s">
        <v>166</v>
      </c>
      <c r="E185" s="11"/>
      <c r="F185" s="11"/>
      <c r="G185" s="11"/>
      <c r="H185" s="11"/>
      <c r="I185" s="11"/>
      <c r="J185" s="11"/>
      <c r="K185" s="11"/>
      <c r="L185" s="11"/>
      <c r="M185" s="11"/>
    </row>
    <row r="186" spans="1:13" x14ac:dyDescent="0.3">
      <c r="A186" s="11"/>
      <c r="B186" s="11"/>
      <c r="C186" s="11"/>
      <c r="D186" s="12"/>
      <c r="E186" s="13" t="s">
        <v>17</v>
      </c>
      <c r="F186" s="11">
        <v>17</v>
      </c>
      <c r="G186" s="15">
        <v>0</v>
      </c>
      <c r="H186" s="15">
        <v>0</v>
      </c>
      <c r="I186" s="15">
        <v>0</v>
      </c>
      <c r="J186" s="14">
        <f>F186*(G186+ (G186= 0))*(H186+ (H186= 0))*(I186+ (I186= 0))</f>
        <v>17</v>
      </c>
      <c r="K186" s="11"/>
      <c r="L186" s="11"/>
      <c r="M186" s="11"/>
    </row>
    <row r="187" spans="1:13" x14ac:dyDescent="0.3">
      <c r="A187" s="11"/>
      <c r="B187" s="11"/>
      <c r="C187" s="11"/>
      <c r="D187" s="12"/>
      <c r="E187" s="11"/>
      <c r="F187" s="11"/>
      <c r="G187" s="11"/>
      <c r="H187" s="11"/>
      <c r="I187" s="11"/>
      <c r="J187" s="16" t="s">
        <v>167</v>
      </c>
      <c r="K187" s="10">
        <f>SUM(J186:J186)</f>
        <v>17</v>
      </c>
      <c r="L187" s="15">
        <v>165</v>
      </c>
      <c r="M187" s="10">
        <f>ROUND(L187*K187,2)</f>
        <v>2805</v>
      </c>
    </row>
    <row r="188" spans="1:13" ht="1.05" customHeight="1" x14ac:dyDescent="0.3">
      <c r="A188" s="17"/>
      <c r="B188" s="17"/>
      <c r="C188" s="17"/>
      <c r="D188" s="22"/>
      <c r="E188" s="17"/>
      <c r="F188" s="17"/>
      <c r="G188" s="17"/>
      <c r="H188" s="17"/>
      <c r="I188" s="17"/>
      <c r="J188" s="17"/>
      <c r="K188" s="17"/>
      <c r="L188" s="17"/>
      <c r="M188" s="17"/>
    </row>
    <row r="189" spans="1:13" x14ac:dyDescent="0.3">
      <c r="A189" s="13" t="s">
        <v>168</v>
      </c>
      <c r="B189" s="13" t="s">
        <v>21</v>
      </c>
      <c r="C189" s="13" t="s">
        <v>22</v>
      </c>
      <c r="D189" s="21" t="s">
        <v>169</v>
      </c>
      <c r="E189" s="11"/>
      <c r="F189" s="11"/>
      <c r="G189" s="11"/>
      <c r="H189" s="11"/>
      <c r="I189" s="11"/>
      <c r="J189" s="11"/>
      <c r="K189" s="14">
        <f>K192</f>
        <v>17</v>
      </c>
      <c r="L189" s="14">
        <f>L192</f>
        <v>190</v>
      </c>
      <c r="M189" s="14">
        <f>M192</f>
        <v>3230</v>
      </c>
    </row>
    <row r="190" spans="1:13" ht="387.6" x14ac:dyDescent="0.3">
      <c r="A190" s="11"/>
      <c r="B190" s="11"/>
      <c r="C190" s="11"/>
      <c r="D190" s="12" t="s">
        <v>170</v>
      </c>
      <c r="E190" s="11"/>
      <c r="F190" s="11"/>
      <c r="G190" s="11"/>
      <c r="H190" s="11"/>
      <c r="I190" s="11"/>
      <c r="J190" s="11"/>
      <c r="K190" s="11"/>
      <c r="L190" s="11"/>
      <c r="M190" s="11"/>
    </row>
    <row r="191" spans="1:13" x14ac:dyDescent="0.3">
      <c r="A191" s="11"/>
      <c r="B191" s="11"/>
      <c r="C191" s="11"/>
      <c r="D191" s="12"/>
      <c r="E191" s="13" t="s">
        <v>17</v>
      </c>
      <c r="F191" s="11">
        <v>17</v>
      </c>
      <c r="G191" s="15">
        <v>0</v>
      </c>
      <c r="H191" s="15">
        <v>0</v>
      </c>
      <c r="I191" s="15">
        <v>0</v>
      </c>
      <c r="J191" s="14">
        <f>F191*(G191+ (G191= 0))*(H191+ (H191= 0))*(I191+ (I191= 0))</f>
        <v>17</v>
      </c>
      <c r="K191" s="11"/>
      <c r="L191" s="11"/>
      <c r="M191" s="11"/>
    </row>
    <row r="192" spans="1:13" x14ac:dyDescent="0.3">
      <c r="A192" s="11"/>
      <c r="B192" s="11"/>
      <c r="C192" s="11"/>
      <c r="D192" s="12"/>
      <c r="E192" s="11"/>
      <c r="F192" s="11"/>
      <c r="G192" s="11"/>
      <c r="H192" s="11"/>
      <c r="I192" s="11"/>
      <c r="J192" s="16" t="s">
        <v>171</v>
      </c>
      <c r="K192" s="10">
        <f>SUM(J191:J191)</f>
        <v>17</v>
      </c>
      <c r="L192" s="15">
        <v>190</v>
      </c>
      <c r="M192" s="10">
        <f>ROUND(L192*K192,2)</f>
        <v>3230</v>
      </c>
    </row>
    <row r="193" spans="1:13" ht="1.05" customHeight="1" x14ac:dyDescent="0.3">
      <c r="A193" s="17"/>
      <c r="B193" s="17"/>
      <c r="C193" s="17"/>
      <c r="D193" s="22"/>
      <c r="E193" s="17"/>
      <c r="F193" s="17"/>
      <c r="G193" s="17"/>
      <c r="H193" s="17"/>
      <c r="I193" s="17"/>
      <c r="J193" s="17"/>
      <c r="K193" s="17"/>
      <c r="L193" s="17"/>
      <c r="M193" s="17"/>
    </row>
    <row r="194" spans="1:13" x14ac:dyDescent="0.3">
      <c r="A194" s="13" t="s">
        <v>172</v>
      </c>
      <c r="B194" s="13" t="s">
        <v>21</v>
      </c>
      <c r="C194" s="13" t="s">
        <v>22</v>
      </c>
      <c r="D194" s="21" t="s">
        <v>173</v>
      </c>
      <c r="E194" s="11"/>
      <c r="F194" s="11"/>
      <c r="G194" s="11"/>
      <c r="H194" s="11"/>
      <c r="I194" s="11"/>
      <c r="J194" s="11"/>
      <c r="K194" s="14">
        <f>K197</f>
        <v>17</v>
      </c>
      <c r="L194" s="14">
        <f>L197</f>
        <v>50</v>
      </c>
      <c r="M194" s="14">
        <f>M197</f>
        <v>850</v>
      </c>
    </row>
    <row r="195" spans="1:13" ht="387.6" x14ac:dyDescent="0.3">
      <c r="A195" s="11"/>
      <c r="B195" s="11"/>
      <c r="C195" s="11"/>
      <c r="D195" s="12" t="s">
        <v>174</v>
      </c>
      <c r="E195" s="11"/>
      <c r="F195" s="11"/>
      <c r="G195" s="11"/>
      <c r="H195" s="11"/>
      <c r="I195" s="11"/>
      <c r="J195" s="11"/>
      <c r="K195" s="11"/>
      <c r="L195" s="11"/>
      <c r="M195" s="11"/>
    </row>
    <row r="196" spans="1:13" x14ac:dyDescent="0.3">
      <c r="A196" s="11"/>
      <c r="B196" s="11"/>
      <c r="C196" s="11"/>
      <c r="D196" s="12"/>
      <c r="E196" s="13" t="s">
        <v>17</v>
      </c>
      <c r="F196" s="11">
        <v>17</v>
      </c>
      <c r="G196" s="15">
        <v>0</v>
      </c>
      <c r="H196" s="15">
        <v>0</v>
      </c>
      <c r="I196" s="15">
        <v>0</v>
      </c>
      <c r="J196" s="14">
        <f>F196*(G196+ (G196= 0))*(H196+ (H196= 0))*(I196+ (I196= 0))</f>
        <v>17</v>
      </c>
      <c r="K196" s="11"/>
      <c r="L196" s="11"/>
      <c r="M196" s="11"/>
    </row>
    <row r="197" spans="1:13" x14ac:dyDescent="0.3">
      <c r="A197" s="11"/>
      <c r="B197" s="11"/>
      <c r="C197" s="11"/>
      <c r="D197" s="12"/>
      <c r="E197" s="11"/>
      <c r="F197" s="11"/>
      <c r="G197" s="11"/>
      <c r="H197" s="11"/>
      <c r="I197" s="11"/>
      <c r="J197" s="16" t="s">
        <v>175</v>
      </c>
      <c r="K197" s="10">
        <f>SUM(J196:J196)</f>
        <v>17</v>
      </c>
      <c r="L197" s="15">
        <v>50</v>
      </c>
      <c r="M197" s="10">
        <f>ROUND(L197*K197,2)</f>
        <v>850</v>
      </c>
    </row>
    <row r="198" spans="1:13" ht="1.05" customHeight="1" x14ac:dyDescent="0.3">
      <c r="A198" s="17"/>
      <c r="B198" s="17"/>
      <c r="C198" s="17"/>
      <c r="D198" s="22"/>
      <c r="E198" s="17"/>
      <c r="F198" s="17"/>
      <c r="G198" s="17"/>
      <c r="H198" s="17"/>
      <c r="I198" s="17"/>
      <c r="J198" s="17"/>
      <c r="K198" s="17"/>
      <c r="L198" s="17"/>
      <c r="M198" s="17"/>
    </row>
    <row r="199" spans="1:13" x14ac:dyDescent="0.3">
      <c r="A199" s="13" t="s">
        <v>176</v>
      </c>
      <c r="B199" s="13" t="s">
        <v>21</v>
      </c>
      <c r="C199" s="13" t="s">
        <v>22</v>
      </c>
      <c r="D199" s="21" t="s">
        <v>177</v>
      </c>
      <c r="E199" s="11"/>
      <c r="F199" s="11"/>
      <c r="G199" s="11"/>
      <c r="H199" s="11"/>
      <c r="I199" s="11"/>
      <c r="J199" s="11"/>
      <c r="K199" s="14">
        <f>K202</f>
        <v>17</v>
      </c>
      <c r="L199" s="14">
        <f>L202</f>
        <v>20</v>
      </c>
      <c r="M199" s="14">
        <f>M202</f>
        <v>340</v>
      </c>
    </row>
    <row r="200" spans="1:13" ht="377.4" x14ac:dyDescent="0.3">
      <c r="A200" s="11"/>
      <c r="B200" s="11"/>
      <c r="C200" s="11"/>
      <c r="D200" s="12" t="s">
        <v>178</v>
      </c>
      <c r="E200" s="11"/>
      <c r="F200" s="11"/>
      <c r="G200" s="11"/>
      <c r="H200" s="11"/>
      <c r="I200" s="11"/>
      <c r="J200" s="11"/>
      <c r="K200" s="11"/>
      <c r="L200" s="11"/>
      <c r="M200" s="11"/>
    </row>
    <row r="201" spans="1:13" x14ac:dyDescent="0.3">
      <c r="A201" s="11"/>
      <c r="B201" s="11"/>
      <c r="C201" s="11"/>
      <c r="D201" s="12"/>
      <c r="E201" s="13" t="s">
        <v>17</v>
      </c>
      <c r="F201" s="11">
        <v>17</v>
      </c>
      <c r="G201" s="15">
        <v>0</v>
      </c>
      <c r="H201" s="15">
        <v>0</v>
      </c>
      <c r="I201" s="15">
        <v>0</v>
      </c>
      <c r="J201" s="14">
        <f>F201*(G201+ (G201= 0))*(H201+ (H201= 0))*(I201+ (I201= 0))</f>
        <v>17</v>
      </c>
      <c r="K201" s="11"/>
      <c r="L201" s="11"/>
      <c r="M201" s="11"/>
    </row>
    <row r="202" spans="1:13" x14ac:dyDescent="0.3">
      <c r="A202" s="11"/>
      <c r="B202" s="11"/>
      <c r="C202" s="11"/>
      <c r="D202" s="12"/>
      <c r="E202" s="11"/>
      <c r="F202" s="11"/>
      <c r="G202" s="11"/>
      <c r="H202" s="11"/>
      <c r="I202" s="11"/>
      <c r="J202" s="16" t="s">
        <v>179</v>
      </c>
      <c r="K202" s="10">
        <f>SUM(J201:J201)</f>
        <v>17</v>
      </c>
      <c r="L202" s="15">
        <v>20</v>
      </c>
      <c r="M202" s="10">
        <f>ROUND(L202*K202,2)</f>
        <v>340</v>
      </c>
    </row>
    <row r="203" spans="1:13" ht="1.05" customHeight="1" x14ac:dyDescent="0.3">
      <c r="A203" s="17"/>
      <c r="B203" s="17"/>
      <c r="C203" s="17"/>
      <c r="D203" s="22"/>
      <c r="E203" s="17"/>
      <c r="F203" s="17"/>
      <c r="G203" s="17"/>
      <c r="H203" s="17"/>
      <c r="I203" s="17"/>
      <c r="J203" s="17"/>
      <c r="K203" s="17"/>
      <c r="L203" s="17"/>
      <c r="M203" s="17"/>
    </row>
    <row r="204" spans="1:13" ht="20.399999999999999" x14ac:dyDescent="0.3">
      <c r="A204" s="13" t="s">
        <v>180</v>
      </c>
      <c r="B204" s="13" t="s">
        <v>21</v>
      </c>
      <c r="C204" s="13" t="s">
        <v>22</v>
      </c>
      <c r="D204" s="21" t="s">
        <v>181</v>
      </c>
      <c r="E204" s="11"/>
      <c r="F204" s="11"/>
      <c r="G204" s="11"/>
      <c r="H204" s="11"/>
      <c r="I204" s="11"/>
      <c r="J204" s="11"/>
      <c r="K204" s="14">
        <f>K207</f>
        <v>1</v>
      </c>
      <c r="L204" s="14">
        <f>L207</f>
        <v>500</v>
      </c>
      <c r="M204" s="14">
        <f>M207</f>
        <v>500</v>
      </c>
    </row>
    <row r="205" spans="1:13" ht="409.6" x14ac:dyDescent="0.3">
      <c r="A205" s="11"/>
      <c r="B205" s="11"/>
      <c r="C205" s="11"/>
      <c r="D205" s="12" t="s">
        <v>182</v>
      </c>
      <c r="E205" s="11"/>
      <c r="F205" s="11"/>
      <c r="G205" s="11"/>
      <c r="H205" s="11"/>
      <c r="I205" s="11"/>
      <c r="J205" s="11"/>
      <c r="K205" s="11"/>
      <c r="L205" s="11"/>
      <c r="M205" s="11"/>
    </row>
    <row r="206" spans="1:13" x14ac:dyDescent="0.3">
      <c r="A206" s="11"/>
      <c r="B206" s="11"/>
      <c r="C206" s="11"/>
      <c r="D206" s="12"/>
      <c r="E206" s="13" t="s">
        <v>17</v>
      </c>
      <c r="F206" s="11">
        <v>1</v>
      </c>
      <c r="G206" s="15">
        <v>0</v>
      </c>
      <c r="H206" s="15">
        <v>0</v>
      </c>
      <c r="I206" s="15">
        <v>0</v>
      </c>
      <c r="J206" s="14">
        <f>F206*(G206+ (G206= 0))*(H206+ (H206= 0))*(I206+ (I206= 0))</f>
        <v>1</v>
      </c>
      <c r="K206" s="11"/>
      <c r="L206" s="11"/>
      <c r="M206" s="11"/>
    </row>
    <row r="207" spans="1:13" x14ac:dyDescent="0.3">
      <c r="A207" s="11"/>
      <c r="B207" s="11"/>
      <c r="C207" s="11"/>
      <c r="D207" s="12"/>
      <c r="E207" s="11"/>
      <c r="F207" s="11"/>
      <c r="G207" s="11"/>
      <c r="H207" s="11"/>
      <c r="I207" s="11"/>
      <c r="J207" s="16" t="s">
        <v>183</v>
      </c>
      <c r="K207" s="10">
        <f>SUM(J206:J206)</f>
        <v>1</v>
      </c>
      <c r="L207" s="15">
        <v>500</v>
      </c>
      <c r="M207" s="10">
        <f>ROUND(L207*K207,2)</f>
        <v>500</v>
      </c>
    </row>
    <row r="208" spans="1:13" ht="1.05" customHeight="1" x14ac:dyDescent="0.3">
      <c r="A208" s="17"/>
      <c r="B208" s="17"/>
      <c r="C208" s="17"/>
      <c r="D208" s="22"/>
      <c r="E208" s="17"/>
      <c r="F208" s="17"/>
      <c r="G208" s="17"/>
      <c r="H208" s="17"/>
      <c r="I208" s="17"/>
      <c r="J208" s="17"/>
      <c r="K208" s="17"/>
      <c r="L208" s="17"/>
      <c r="M208" s="17"/>
    </row>
    <row r="209" spans="1:13" x14ac:dyDescent="0.3">
      <c r="A209" s="11"/>
      <c r="B209" s="11"/>
      <c r="C209" s="11"/>
      <c r="D209" s="12"/>
      <c r="E209" s="11"/>
      <c r="F209" s="11"/>
      <c r="G209" s="11"/>
      <c r="H209" s="11"/>
      <c r="I209" s="11"/>
      <c r="J209" s="16" t="s">
        <v>184</v>
      </c>
      <c r="K209" s="18">
        <v>1</v>
      </c>
      <c r="L209" s="10">
        <f>M157+M162+M167+M172+M177+M182+M187+M192+M197+M202+M207</f>
        <v>23602</v>
      </c>
      <c r="M209" s="10">
        <f>ROUND(L209*K209,2)</f>
        <v>23602</v>
      </c>
    </row>
    <row r="210" spans="1:13" ht="1.05" customHeight="1" x14ac:dyDescent="0.3">
      <c r="A210" s="17"/>
      <c r="B210" s="17"/>
      <c r="C210" s="17"/>
      <c r="D210" s="22"/>
      <c r="E210" s="17"/>
      <c r="F210" s="17"/>
      <c r="G210" s="17"/>
      <c r="H210" s="17"/>
      <c r="I210" s="17"/>
      <c r="J210" s="17"/>
      <c r="K210" s="17"/>
      <c r="L210" s="17"/>
      <c r="M210" s="17"/>
    </row>
    <row r="211" spans="1:13" x14ac:dyDescent="0.3">
      <c r="A211" s="7" t="s">
        <v>185</v>
      </c>
      <c r="B211" s="7" t="s">
        <v>16</v>
      </c>
      <c r="C211" s="7" t="s">
        <v>17</v>
      </c>
      <c r="D211" s="20" t="s">
        <v>186</v>
      </c>
      <c r="E211" s="8"/>
      <c r="F211" s="8"/>
      <c r="G211" s="8"/>
      <c r="H211" s="8"/>
      <c r="I211" s="8"/>
      <c r="J211" s="8"/>
      <c r="K211" s="9">
        <f>K218</f>
        <v>1</v>
      </c>
      <c r="L211" s="10">
        <f>L218</f>
        <v>2500</v>
      </c>
      <c r="M211" s="10">
        <f>M218</f>
        <v>2500</v>
      </c>
    </row>
    <row r="212" spans="1:13" x14ac:dyDescent="0.3">
      <c r="A212" s="11"/>
      <c r="B212" s="11"/>
      <c r="C212" s="11"/>
      <c r="D212" s="12"/>
      <c r="E212" s="11"/>
      <c r="F212" s="11"/>
      <c r="G212" s="11"/>
      <c r="H212" s="11"/>
      <c r="I212" s="11"/>
      <c r="J212" s="11"/>
      <c r="K212" s="11"/>
      <c r="L212" s="11"/>
      <c r="M212" s="11"/>
    </row>
    <row r="213" spans="1:13" x14ac:dyDescent="0.3">
      <c r="A213" s="13" t="s">
        <v>187</v>
      </c>
      <c r="B213" s="13" t="s">
        <v>21</v>
      </c>
      <c r="C213" s="13" t="s">
        <v>66</v>
      </c>
      <c r="D213" s="21" t="s">
        <v>188</v>
      </c>
      <c r="E213" s="11"/>
      <c r="F213" s="11"/>
      <c r="G213" s="11"/>
      <c r="H213" s="11"/>
      <c r="I213" s="11"/>
      <c r="J213" s="11"/>
      <c r="K213" s="14">
        <f>K216</f>
        <v>1</v>
      </c>
      <c r="L213" s="14">
        <f>L216</f>
        <v>2500</v>
      </c>
      <c r="M213" s="14">
        <f>M216</f>
        <v>2500</v>
      </c>
    </row>
    <row r="214" spans="1:13" ht="409.6" x14ac:dyDescent="0.3">
      <c r="A214" s="11"/>
      <c r="B214" s="11"/>
      <c r="C214" s="11"/>
      <c r="D214" s="12" t="s">
        <v>189</v>
      </c>
      <c r="E214" s="11"/>
      <c r="F214" s="11"/>
      <c r="G214" s="11"/>
      <c r="H214" s="11"/>
      <c r="I214" s="11"/>
      <c r="J214" s="11"/>
      <c r="K214" s="11"/>
      <c r="L214" s="11"/>
      <c r="M214" s="11"/>
    </row>
    <row r="215" spans="1:13" x14ac:dyDescent="0.3">
      <c r="A215" s="11"/>
      <c r="B215" s="11"/>
      <c r="C215" s="11"/>
      <c r="D215" s="12"/>
      <c r="E215" s="13" t="s">
        <v>17</v>
      </c>
      <c r="F215" s="11">
        <v>1</v>
      </c>
      <c r="G215" s="15">
        <v>0</v>
      </c>
      <c r="H215" s="15">
        <v>0</v>
      </c>
      <c r="I215" s="15">
        <v>0</v>
      </c>
      <c r="J215" s="14">
        <f>F215*(G215+ (G215= 0))*(H215+ (H215= 0))*(I215+ (I215= 0))</f>
        <v>1</v>
      </c>
      <c r="K215" s="11"/>
      <c r="L215" s="11"/>
      <c r="M215" s="11"/>
    </row>
    <row r="216" spans="1:13" x14ac:dyDescent="0.3">
      <c r="A216" s="11"/>
      <c r="B216" s="11"/>
      <c r="C216" s="11"/>
      <c r="D216" s="12"/>
      <c r="E216" s="11"/>
      <c r="F216" s="11"/>
      <c r="G216" s="11"/>
      <c r="H216" s="11"/>
      <c r="I216" s="11"/>
      <c r="J216" s="16" t="s">
        <v>190</v>
      </c>
      <c r="K216" s="10">
        <f>SUM(J215:J215)</f>
        <v>1</v>
      </c>
      <c r="L216" s="15">
        <v>2500</v>
      </c>
      <c r="M216" s="10">
        <f>ROUND(L216*K216,2)</f>
        <v>2500</v>
      </c>
    </row>
    <row r="217" spans="1:13" ht="1.05" customHeight="1" x14ac:dyDescent="0.3">
      <c r="A217" s="17"/>
      <c r="B217" s="17"/>
      <c r="C217" s="17"/>
      <c r="D217" s="22"/>
      <c r="E217" s="17"/>
      <c r="F217" s="17"/>
      <c r="G217" s="17"/>
      <c r="H217" s="17"/>
      <c r="I217" s="17"/>
      <c r="J217" s="17"/>
      <c r="K217" s="17"/>
      <c r="L217" s="17"/>
      <c r="M217" s="17"/>
    </row>
    <row r="218" spans="1:13" x14ac:dyDescent="0.3">
      <c r="A218" s="11"/>
      <c r="B218" s="11"/>
      <c r="C218" s="11"/>
      <c r="D218" s="12"/>
      <c r="E218" s="11"/>
      <c r="F218" s="11"/>
      <c r="G218" s="11"/>
      <c r="H218" s="11"/>
      <c r="I218" s="11"/>
      <c r="J218" s="16" t="s">
        <v>191</v>
      </c>
      <c r="K218" s="18">
        <v>1</v>
      </c>
      <c r="L218" s="10">
        <f>M216</f>
        <v>2500</v>
      </c>
      <c r="M218" s="10">
        <f>ROUND(L218*K218,2)</f>
        <v>2500</v>
      </c>
    </row>
    <row r="219" spans="1:13" ht="1.05" customHeight="1" x14ac:dyDescent="0.3">
      <c r="A219" s="17"/>
      <c r="B219" s="17"/>
      <c r="C219" s="17"/>
      <c r="D219" s="22"/>
      <c r="E219" s="17"/>
      <c r="F219" s="17"/>
      <c r="G219" s="17"/>
      <c r="H219" s="17"/>
      <c r="I219" s="17"/>
      <c r="J219" s="17"/>
      <c r="K219" s="17"/>
      <c r="L219" s="17"/>
      <c r="M219" s="17"/>
    </row>
    <row r="220" spans="1:13" ht="20.399999999999999" x14ac:dyDescent="0.3">
      <c r="A220" s="7" t="s">
        <v>192</v>
      </c>
      <c r="B220" s="7" t="s">
        <v>16</v>
      </c>
      <c r="C220" s="7" t="s">
        <v>17</v>
      </c>
      <c r="D220" s="20" t="s">
        <v>193</v>
      </c>
      <c r="E220" s="8"/>
      <c r="F220" s="8"/>
      <c r="G220" s="8"/>
      <c r="H220" s="8"/>
      <c r="I220" s="8"/>
      <c r="J220" s="8"/>
      <c r="K220" s="9">
        <f>K237</f>
        <v>1</v>
      </c>
      <c r="L220" s="10">
        <f>L237</f>
        <v>6300</v>
      </c>
      <c r="M220" s="10">
        <f>M237</f>
        <v>6300</v>
      </c>
    </row>
    <row r="221" spans="1:13" x14ac:dyDescent="0.3">
      <c r="A221" s="11"/>
      <c r="B221" s="11"/>
      <c r="C221" s="11"/>
      <c r="D221" s="12"/>
      <c r="E221" s="11"/>
      <c r="F221" s="11"/>
      <c r="G221" s="11"/>
      <c r="H221" s="11"/>
      <c r="I221" s="11"/>
      <c r="J221" s="11"/>
      <c r="K221" s="11"/>
      <c r="L221" s="11"/>
      <c r="M221" s="11"/>
    </row>
    <row r="222" spans="1:13" x14ac:dyDescent="0.3">
      <c r="A222" s="13" t="s">
        <v>194</v>
      </c>
      <c r="B222" s="13" t="s">
        <v>21</v>
      </c>
      <c r="C222" s="13" t="s">
        <v>22</v>
      </c>
      <c r="D222" s="21" t="s">
        <v>195</v>
      </c>
      <c r="E222" s="11"/>
      <c r="F222" s="11"/>
      <c r="G222" s="11"/>
      <c r="H222" s="11"/>
      <c r="I222" s="11"/>
      <c r="J222" s="11"/>
      <c r="K222" s="14">
        <f>K225</f>
        <v>1</v>
      </c>
      <c r="L222" s="14">
        <f>L225</f>
        <v>2000</v>
      </c>
      <c r="M222" s="14">
        <f>M225</f>
        <v>2000</v>
      </c>
    </row>
    <row r="223" spans="1:13" ht="409.6" x14ac:dyDescent="0.3">
      <c r="A223" s="11"/>
      <c r="B223" s="11"/>
      <c r="C223" s="11"/>
      <c r="D223" s="12" t="s">
        <v>196</v>
      </c>
      <c r="E223" s="11"/>
      <c r="F223" s="11"/>
      <c r="G223" s="11"/>
      <c r="H223" s="11"/>
      <c r="I223" s="11"/>
      <c r="J223" s="11"/>
      <c r="K223" s="11"/>
      <c r="L223" s="11"/>
      <c r="M223" s="11"/>
    </row>
    <row r="224" spans="1:13" x14ac:dyDescent="0.3">
      <c r="A224" s="11"/>
      <c r="B224" s="11"/>
      <c r="C224" s="11"/>
      <c r="D224" s="12"/>
      <c r="E224" s="13" t="s">
        <v>17</v>
      </c>
      <c r="F224" s="11">
        <v>1</v>
      </c>
      <c r="G224" s="15">
        <v>0</v>
      </c>
      <c r="H224" s="15">
        <v>0</v>
      </c>
      <c r="I224" s="15">
        <v>0</v>
      </c>
      <c r="J224" s="14">
        <f>F224*(G224+ (G224= 0))*(H224+ (H224= 0))*(I224+ (I224= 0))</f>
        <v>1</v>
      </c>
      <c r="K224" s="11"/>
      <c r="L224" s="11"/>
      <c r="M224" s="11"/>
    </row>
    <row r="225" spans="1:13" x14ac:dyDescent="0.3">
      <c r="A225" s="11"/>
      <c r="B225" s="11"/>
      <c r="C225" s="11"/>
      <c r="D225" s="12"/>
      <c r="E225" s="11"/>
      <c r="F225" s="11"/>
      <c r="G225" s="11"/>
      <c r="H225" s="11"/>
      <c r="I225" s="11"/>
      <c r="J225" s="16" t="s">
        <v>197</v>
      </c>
      <c r="K225" s="10">
        <f>SUM(J224:J224)</f>
        <v>1</v>
      </c>
      <c r="L225" s="15">
        <v>2000</v>
      </c>
      <c r="M225" s="10">
        <f>ROUND(L225*K225,2)</f>
        <v>2000</v>
      </c>
    </row>
    <row r="226" spans="1:13" ht="1.05" customHeight="1" x14ac:dyDescent="0.3">
      <c r="A226" s="17"/>
      <c r="B226" s="17"/>
      <c r="C226" s="17"/>
      <c r="D226" s="22"/>
      <c r="E226" s="17"/>
      <c r="F226" s="17"/>
      <c r="G226" s="17"/>
      <c r="H226" s="17"/>
      <c r="I226" s="17"/>
      <c r="J226" s="17"/>
      <c r="K226" s="17"/>
      <c r="L226" s="17"/>
      <c r="M226" s="17"/>
    </row>
    <row r="227" spans="1:13" ht="20.399999999999999" x14ac:dyDescent="0.3">
      <c r="A227" s="13" t="s">
        <v>198</v>
      </c>
      <c r="B227" s="13" t="s">
        <v>21</v>
      </c>
      <c r="C227" s="13" t="s">
        <v>66</v>
      </c>
      <c r="D227" s="21" t="s">
        <v>199</v>
      </c>
      <c r="E227" s="11"/>
      <c r="F227" s="11"/>
      <c r="G227" s="11"/>
      <c r="H227" s="11"/>
      <c r="I227" s="11"/>
      <c r="J227" s="11"/>
      <c r="K227" s="14">
        <f>K230</f>
        <v>1</v>
      </c>
      <c r="L227" s="14">
        <f>L230</f>
        <v>4000</v>
      </c>
      <c r="M227" s="14">
        <f>M230</f>
        <v>4000</v>
      </c>
    </row>
    <row r="228" spans="1:13" ht="409.6" x14ac:dyDescent="0.3">
      <c r="A228" s="11"/>
      <c r="B228" s="11"/>
      <c r="C228" s="11"/>
      <c r="D228" s="12" t="s">
        <v>200</v>
      </c>
      <c r="E228" s="11"/>
      <c r="F228" s="11"/>
      <c r="G228" s="11"/>
      <c r="H228" s="11"/>
      <c r="I228" s="11"/>
      <c r="J228" s="11"/>
      <c r="K228" s="11"/>
      <c r="L228" s="11"/>
      <c r="M228" s="11"/>
    </row>
    <row r="229" spans="1:13" x14ac:dyDescent="0.3">
      <c r="A229" s="11"/>
      <c r="B229" s="11"/>
      <c r="C229" s="11"/>
      <c r="D229" s="12"/>
      <c r="E229" s="13" t="s">
        <v>17</v>
      </c>
      <c r="F229" s="11">
        <v>1</v>
      </c>
      <c r="G229" s="15">
        <v>0</v>
      </c>
      <c r="H229" s="15">
        <v>0</v>
      </c>
      <c r="I229" s="15">
        <v>0</v>
      </c>
      <c r="J229" s="14">
        <f>F229*(G229+ (G229= 0))*(H229+ (H229= 0))*(I229+ (I229= 0))</f>
        <v>1</v>
      </c>
      <c r="K229" s="11"/>
      <c r="L229" s="11"/>
      <c r="M229" s="11"/>
    </row>
    <row r="230" spans="1:13" x14ac:dyDescent="0.3">
      <c r="A230" s="11"/>
      <c r="B230" s="11"/>
      <c r="C230" s="11"/>
      <c r="D230" s="12"/>
      <c r="E230" s="11"/>
      <c r="F230" s="11"/>
      <c r="G230" s="11"/>
      <c r="H230" s="11"/>
      <c r="I230" s="11"/>
      <c r="J230" s="16" t="s">
        <v>201</v>
      </c>
      <c r="K230" s="10">
        <f>SUM(J229:J229)</f>
        <v>1</v>
      </c>
      <c r="L230" s="15">
        <v>4000</v>
      </c>
      <c r="M230" s="10">
        <f>ROUND(L230*K230,2)</f>
        <v>4000</v>
      </c>
    </row>
    <row r="231" spans="1:13" ht="1.05" customHeight="1" x14ac:dyDescent="0.3">
      <c r="A231" s="17"/>
      <c r="B231" s="17"/>
      <c r="C231" s="17"/>
      <c r="D231" s="22"/>
      <c r="E231" s="17"/>
      <c r="F231" s="17"/>
      <c r="G231" s="17"/>
      <c r="H231" s="17"/>
      <c r="I231" s="17"/>
      <c r="J231" s="17"/>
      <c r="K231" s="17"/>
      <c r="L231" s="17"/>
      <c r="M231" s="17"/>
    </row>
    <row r="232" spans="1:13" ht="20.399999999999999" x14ac:dyDescent="0.3">
      <c r="A232" s="13" t="s">
        <v>202</v>
      </c>
      <c r="B232" s="13" t="s">
        <v>21</v>
      </c>
      <c r="C232" s="13" t="s">
        <v>22</v>
      </c>
      <c r="D232" s="21" t="s">
        <v>203</v>
      </c>
      <c r="E232" s="11"/>
      <c r="F232" s="11"/>
      <c r="G232" s="11"/>
      <c r="H232" s="11"/>
      <c r="I232" s="11"/>
      <c r="J232" s="11"/>
      <c r="K232" s="14">
        <f>K235</f>
        <v>1</v>
      </c>
      <c r="L232" s="14">
        <f>L235</f>
        <v>300</v>
      </c>
      <c r="M232" s="14">
        <f>M235</f>
        <v>300</v>
      </c>
    </row>
    <row r="233" spans="1:13" ht="306" x14ac:dyDescent="0.3">
      <c r="A233" s="11"/>
      <c r="B233" s="11"/>
      <c r="C233" s="11"/>
      <c r="D233" s="12" t="s">
        <v>204</v>
      </c>
      <c r="E233" s="11"/>
      <c r="F233" s="11"/>
      <c r="G233" s="11"/>
      <c r="H233" s="11"/>
      <c r="I233" s="11"/>
      <c r="J233" s="11"/>
      <c r="K233" s="11"/>
      <c r="L233" s="11"/>
      <c r="M233" s="11"/>
    </row>
    <row r="234" spans="1:13" x14ac:dyDescent="0.3">
      <c r="A234" s="11"/>
      <c r="B234" s="11"/>
      <c r="C234" s="11"/>
      <c r="D234" s="12"/>
      <c r="E234" s="13" t="s">
        <v>17</v>
      </c>
      <c r="F234" s="11">
        <v>1</v>
      </c>
      <c r="G234" s="15">
        <v>0</v>
      </c>
      <c r="H234" s="15">
        <v>0</v>
      </c>
      <c r="I234" s="15">
        <v>0</v>
      </c>
      <c r="J234" s="14">
        <f>F234*(G234+ (G234= 0))*(H234+ (H234= 0))*(I234+ (I234= 0))</f>
        <v>1</v>
      </c>
      <c r="K234" s="11"/>
      <c r="L234" s="11"/>
      <c r="M234" s="11"/>
    </row>
    <row r="235" spans="1:13" x14ac:dyDescent="0.3">
      <c r="A235" s="11"/>
      <c r="B235" s="11"/>
      <c r="C235" s="11"/>
      <c r="D235" s="12"/>
      <c r="E235" s="11"/>
      <c r="F235" s="11"/>
      <c r="G235" s="11"/>
      <c r="H235" s="11"/>
      <c r="I235" s="11"/>
      <c r="J235" s="16" t="s">
        <v>205</v>
      </c>
      <c r="K235" s="10">
        <f>SUM(J234:J234)</f>
        <v>1</v>
      </c>
      <c r="L235" s="15">
        <v>300</v>
      </c>
      <c r="M235" s="10">
        <f>ROUND(L235*K235,2)</f>
        <v>300</v>
      </c>
    </row>
    <row r="236" spans="1:13" ht="1.05" customHeight="1" x14ac:dyDescent="0.3">
      <c r="A236" s="17"/>
      <c r="B236" s="17"/>
      <c r="C236" s="17"/>
      <c r="D236" s="22"/>
      <c r="E236" s="17"/>
      <c r="F236" s="17"/>
      <c r="G236" s="17"/>
      <c r="H236" s="17"/>
      <c r="I236" s="17"/>
      <c r="J236" s="17"/>
      <c r="K236" s="17"/>
      <c r="L236" s="17"/>
      <c r="M236" s="17"/>
    </row>
    <row r="237" spans="1:13" x14ac:dyDescent="0.3">
      <c r="A237" s="11"/>
      <c r="B237" s="11"/>
      <c r="C237" s="11"/>
      <c r="D237" s="12"/>
      <c r="E237" s="11"/>
      <c r="F237" s="11"/>
      <c r="G237" s="11"/>
      <c r="H237" s="11"/>
      <c r="I237" s="11"/>
      <c r="J237" s="16" t="s">
        <v>206</v>
      </c>
      <c r="K237" s="18">
        <v>1</v>
      </c>
      <c r="L237" s="10">
        <f>M225+M230+M235</f>
        <v>6300</v>
      </c>
      <c r="M237" s="10">
        <f>ROUND(L237*K237,2)</f>
        <v>6300</v>
      </c>
    </row>
    <row r="238" spans="1:13" ht="1.05" customHeight="1" x14ac:dyDescent="0.3">
      <c r="A238" s="17"/>
      <c r="B238" s="17"/>
      <c r="C238" s="17"/>
      <c r="D238" s="22"/>
      <c r="E238" s="17"/>
      <c r="F238" s="17"/>
      <c r="G238" s="17"/>
      <c r="H238" s="17"/>
      <c r="I238" s="17"/>
      <c r="J238" s="17"/>
      <c r="K238" s="17"/>
      <c r="L238" s="17"/>
      <c r="M238" s="17"/>
    </row>
    <row r="239" spans="1:13" x14ac:dyDescent="0.3">
      <c r="A239" s="11"/>
      <c r="B239" s="11"/>
      <c r="C239" s="11"/>
      <c r="D239" s="12"/>
      <c r="E239" s="11"/>
      <c r="F239" s="11"/>
      <c r="G239" s="11"/>
      <c r="H239" s="11"/>
      <c r="I239" s="11"/>
      <c r="J239" s="16" t="s">
        <v>207</v>
      </c>
      <c r="K239" s="18">
        <v>1</v>
      </c>
      <c r="L239" s="10">
        <f>M43+M57+M106+M150+M209+M218+M237</f>
        <v>214295.02000000002</v>
      </c>
      <c r="M239" s="10">
        <f>ROUND(L239*K239,2)</f>
        <v>214295.02</v>
      </c>
    </row>
    <row r="240" spans="1:13" x14ac:dyDescent="0.3">
      <c r="A240" s="11"/>
      <c r="B240" s="11"/>
      <c r="C240" s="11"/>
      <c r="D240" s="12"/>
      <c r="E240" s="11"/>
      <c r="F240" s="11"/>
      <c r="G240" s="11"/>
      <c r="H240" s="11"/>
      <c r="I240" s="11"/>
      <c r="J240" s="11"/>
      <c r="K240" s="11"/>
      <c r="L240" s="11"/>
      <c r="M240" s="11"/>
    </row>
  </sheetData>
  <dataValidations count="1">
    <dataValidation type="list" allowBlank="1" showInputMessage="1" showErrorMessage="1" sqref="B4:B240">
      <formula1>"Capítulo,Partida,Mano de obra,Maquinaria,Material,Otros,"</formula1>
    </dataValidation>
  </dataValidations>
  <pageMargins left="0.7" right="0.7" top="0.75" bottom="0.75" header="0.3" footer="0.3"/>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Meneu Díaz</dc:creator>
  <cp:lastModifiedBy>admon</cp:lastModifiedBy>
  <cp:lastPrinted>2022-03-12T12:39:30Z</cp:lastPrinted>
  <dcterms:created xsi:type="dcterms:W3CDTF">2022-03-12T12:38:11Z</dcterms:created>
  <dcterms:modified xsi:type="dcterms:W3CDTF">2022-11-14T07:52:28Z</dcterms:modified>
</cp:coreProperties>
</file>